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тарт" sheetId="1" state="visible" r:id="rId1"/>
    <sheet xmlns:r="http://schemas.openxmlformats.org/officeDocument/2006/relationships" name="Справочник" sheetId="2" state="visible" r:id="rId2"/>
    <sheet xmlns:r="http://schemas.openxmlformats.org/officeDocument/2006/relationships" name="Операции" sheetId="3" state="visible" r:id="rId3"/>
    <sheet xmlns:r="http://schemas.openxmlformats.org/officeDocument/2006/relationships" name="ДДС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6">
    <font>
      <name val="Calibri"/>
      <family val="2"/>
      <color theme="1"/>
      <sz val="11"/>
      <scheme val="minor"/>
    </font>
    <font>
      <b val="1"/>
      <color rgb="000A0E16"/>
      <sz val="22"/>
    </font>
    <font>
      <color rgb="006B7A90"/>
      <sz val="12"/>
    </font>
    <font>
      <color rgb="00333F52"/>
      <sz val="11"/>
    </font>
    <font>
      <b val="1"/>
      <color rgb="000A0E16"/>
      <sz val="12"/>
    </font>
    <font>
      <b val="1"/>
      <color rgb="00266CF6"/>
    </font>
    <font>
      <b val="1"/>
      <color rgb="00FFFFFF"/>
    </font>
    <font>
      <color rgb="002EC46E"/>
    </font>
    <font>
      <color rgb="00EB4848"/>
    </font>
    <font>
      <i val="1"/>
      <color rgb="006B7A90"/>
      <sz val="10"/>
    </font>
    <font>
      <b val="1"/>
      <color rgb="000A0E16"/>
      <sz val="16"/>
    </font>
    <font>
      <b val="1"/>
    </font>
    <font>
      <b val="1"/>
      <color rgb="002EC46E"/>
    </font>
    <font>
      <b val="1"/>
      <color rgb="00EB4848"/>
    </font>
    <font>
      <b val="1"/>
      <sz val="12"/>
    </font>
    <font>
      <b val="1"/>
      <color rgb="00266CF6"/>
      <sz val="10"/>
    </font>
  </fonts>
  <fills count="6">
    <fill>
      <patternFill/>
    </fill>
    <fill>
      <patternFill patternType="gray125"/>
    </fill>
    <fill>
      <patternFill patternType="solid">
        <fgColor rgb="00266CF6"/>
      </patternFill>
    </fill>
    <fill>
      <patternFill patternType="solid">
        <fgColor rgb="000A0E16"/>
      </patternFill>
    </fill>
    <fill>
      <patternFill patternType="solid">
        <fgColor rgb="00F2F5FA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D5DCE8"/>
      </left>
      <right style="thin">
        <color rgb="00D5DCE8"/>
      </right>
      <top style="thin">
        <color rgb="00D5DCE8"/>
      </top>
      <bottom style="thin">
        <color rgb="00D5DCE8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pivotButton="0" quotePrefix="0" xfId="0"/>
    <xf numFmtId="0" fontId="0" fillId="0" borderId="1" pivotButton="0" quotePrefix="0" xfId="0"/>
    <xf numFmtId="0" fontId="7" fillId="0" borderId="1" pivotButton="0" quotePrefix="0" xfId="0"/>
    <xf numFmtId="0" fontId="8" fillId="0" borderId="1" pivotButton="0" quotePrefix="0" xfId="0"/>
    <xf numFmtId="0" fontId="9" fillId="0" borderId="0" pivotButton="0" quotePrefix="0" xfId="0"/>
    <xf numFmtId="0" fontId="6" fillId="3" borderId="1" applyAlignment="1" pivotButton="0" quotePrefix="0" xfId="0">
      <alignment horizontal="center"/>
    </xf>
    <xf numFmtId="165" fontId="0" fillId="0" borderId="1" pivotButton="0" quotePrefix="0" xfId="0"/>
    <xf numFmtId="4" fontId="0" fillId="0" borderId="1" pivotButton="0" quotePrefix="0" xfId="0"/>
    <xf numFmtId="165" fontId="0" fillId="0" borderId="0" pivotButton="0" quotePrefix="0" xfId="0"/>
    <xf numFmtId="4" fontId="0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6" fillId="2" borderId="0" pivotButton="0" quotePrefix="0" xfId="0"/>
    <xf numFmtId="0" fontId="6" fillId="2" borderId="0" applyAlignment="1" pivotButton="0" quotePrefix="0" xfId="0">
      <alignment horizontal="center"/>
    </xf>
    <xf numFmtId="0" fontId="6" fillId="3" borderId="0" pivotButton="0" quotePrefix="0" xfId="0"/>
    <xf numFmtId="0" fontId="12" fillId="0" borderId="0" pivotButton="0" quotePrefix="0" xfId="0"/>
    <xf numFmtId="3" fontId="0" fillId="0" borderId="0" pivotButton="0" quotePrefix="0" xfId="0"/>
    <xf numFmtId="3" fontId="11" fillId="0" borderId="0" pivotButton="0" quotePrefix="0" xfId="0"/>
    <xf numFmtId="3" fontId="12" fillId="4" borderId="0" pivotButton="0" quotePrefix="0" xfId="0"/>
    <xf numFmtId="0" fontId="13" fillId="0" borderId="0" pivotButton="0" quotePrefix="0" xfId="0"/>
    <xf numFmtId="3" fontId="13" fillId="4" borderId="0" pivotButton="0" quotePrefix="0" xfId="0"/>
    <xf numFmtId="0" fontId="14" fillId="0" borderId="0" pivotButton="0" quotePrefix="0" xfId="0"/>
    <xf numFmtId="3" fontId="14" fillId="5" borderId="0" pivotButton="0" quotePrefix="0" xfId="0"/>
    <xf numFmtId="3" fontId="5" fillId="0" borderId="0" pivotButton="0" quotePrefix="0" xfId="0"/>
    <xf numFmtId="0" fontId="1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5" customWidth="1" min="2" max="2"/>
  </cols>
  <sheetData>
    <row r="2">
      <c r="B2" s="1" t="inlineStr">
        <is>
          <t>Шаблон ДДС для малого бизнеса</t>
        </is>
      </c>
    </row>
    <row r="3">
      <c r="B3" s="2" t="inlineStr">
        <is>
          <t>от FinKeeper · finkeeper.biz</t>
        </is>
      </c>
    </row>
    <row r="5">
      <c r="B5" s="3" t="inlineStr"/>
    </row>
    <row r="6">
      <c r="B6" s="3" t="inlineStr">
        <is>
          <t>ДДС (движение денежных средств) показывает, сколько денег пришло, сколько ушло и сколько осталось.</t>
        </is>
      </c>
    </row>
    <row r="7">
      <c r="B7" s="3" t="inlineStr">
        <is>
          <t>Это первый отчёт, который стоит вести любому бизнесу: он защищает от кассовых разрывов.</t>
        </is>
      </c>
    </row>
    <row r="8">
      <c r="B8" s="3" t="inlineStr"/>
    </row>
    <row r="9">
      <c r="B9" s="4" t="inlineStr">
        <is>
          <t>Как пользоваться:</t>
        </is>
      </c>
    </row>
    <row r="10">
      <c r="B10" s="3" t="inlineStr">
        <is>
          <t>1. Откройте лист «Справочник» и поправьте статьи и счета под свой бизнес.</t>
        </is>
      </c>
    </row>
    <row r="11">
      <c r="B11" s="3" t="inlineStr">
        <is>
          <t>2. Ежедневно (или раз в неделю) вносите операции на листе «Операции».</t>
        </is>
      </c>
    </row>
    <row r="12">
      <c r="B12" s="3" t="inlineStr">
        <is>
          <t>3. Отчёт на листе «ДДС» соберётся сам: поступления, расходы и остаток по месяцам.</t>
        </is>
      </c>
    </row>
    <row r="13">
      <c r="B13" s="3" t="inlineStr"/>
    </row>
    <row r="14">
      <c r="B14" s="4" t="inlineStr">
        <is>
          <t>Правила, которые спасают:</t>
        </is>
      </c>
    </row>
    <row r="15">
      <c r="B15" s="3" t="inlineStr">
        <is>
          <t>• Вносите операции по дате, когда деньги реально пришли или ушли со счёта.</t>
        </is>
      </c>
    </row>
    <row r="16">
      <c r="B16" s="3" t="inlineStr">
        <is>
          <t>• Переводы между своими счетами помечайте статьёй «Перемещение средств», это не доход и не расход.</t>
        </is>
      </c>
    </row>
    <row r="17">
      <c r="B17" s="3" t="inlineStr">
        <is>
          <t>• Остаток в таблице раз в неделю сверяйте с реальными остатками на счетах.</t>
        </is>
      </c>
    </row>
    <row r="18">
      <c r="B18" s="3" t="inlineStr"/>
    </row>
    <row r="19">
      <c r="B19" s="4" t="inlineStr">
        <is>
          <t>Когда таблицы станет мало:</t>
        </is>
      </c>
    </row>
    <row r="20">
      <c r="B20" s="3" t="inlineStr">
        <is>
          <t>В FinKeeper всё это происходит автоматически: операции вносятся из Telegram за 30 секунд,</t>
        </is>
      </c>
    </row>
    <row r="21">
      <c r="B21" s="3" t="inlineStr">
        <is>
          <t>ДДС, прибыль и план/факт считаются сами, а утром приходит отчёт в мессенджер.</t>
        </is>
      </c>
    </row>
    <row r="22">
      <c r="B22" s="5" t="inlineStr">
        <is>
          <t>Попробовать 7 дней бесплатно (карта не нужна): https://finkeeper.biz/r/shablon-dds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22" customWidth="1" min="4" max="4"/>
  </cols>
  <sheetData>
    <row r="1">
      <c r="A1" s="6" t="inlineStr">
        <is>
          <t>Статья</t>
        </is>
      </c>
      <c r="B1" s="6" t="inlineStr">
        <is>
          <t>Тип</t>
        </is>
      </c>
      <c r="D1" s="6" t="inlineStr">
        <is>
          <t>Счета</t>
        </is>
      </c>
    </row>
    <row r="2">
      <c r="A2" s="7" t="inlineStr">
        <is>
          <t>Продажа товаров / услуг</t>
        </is>
      </c>
      <c r="B2" s="8" t="inlineStr">
        <is>
          <t>Поступление</t>
        </is>
      </c>
      <c r="D2" s="7" t="inlineStr">
        <is>
          <t>Основной счёт</t>
        </is>
      </c>
    </row>
    <row r="3">
      <c r="A3" s="7" t="inlineStr">
        <is>
          <t>Прочие поступления</t>
        </is>
      </c>
      <c r="B3" s="8" t="inlineStr">
        <is>
          <t>Поступление</t>
        </is>
      </c>
      <c r="D3" s="7" t="inlineStr">
        <is>
          <t>Наличные</t>
        </is>
      </c>
    </row>
    <row r="4">
      <c r="A4" s="7" t="inlineStr">
        <is>
          <t>Получение займа</t>
        </is>
      </c>
      <c r="B4" s="8" t="inlineStr">
        <is>
          <t>Поступление</t>
        </is>
      </c>
      <c r="D4" s="7" t="inlineStr">
        <is>
          <t>Карта</t>
        </is>
      </c>
    </row>
    <row r="5">
      <c r="A5" s="7" t="inlineStr">
        <is>
          <t>Перемещение средств (+)</t>
        </is>
      </c>
      <c r="B5" s="8" t="inlineStr">
        <is>
          <t>Поступление</t>
        </is>
      </c>
    </row>
    <row r="6">
      <c r="A6" s="7" t="inlineStr">
        <is>
          <t>Закупка / себестоимость</t>
        </is>
      </c>
      <c r="B6" s="9" t="inlineStr">
        <is>
          <t>Расход</t>
        </is>
      </c>
    </row>
    <row r="7">
      <c r="A7" s="7" t="inlineStr">
        <is>
          <t>Зарплаты производство</t>
        </is>
      </c>
      <c r="B7" s="9" t="inlineStr">
        <is>
          <t>Расход</t>
        </is>
      </c>
    </row>
    <row r="8">
      <c r="A8" s="7" t="inlineStr">
        <is>
          <t>Зарплаты управление</t>
        </is>
      </c>
      <c r="B8" s="9" t="inlineStr">
        <is>
          <t>Расход</t>
        </is>
      </c>
    </row>
    <row r="9">
      <c r="A9" s="7" t="inlineStr">
        <is>
          <t>Аренда</t>
        </is>
      </c>
      <c r="B9" s="9" t="inlineStr">
        <is>
          <t>Расход</t>
        </is>
      </c>
    </row>
    <row r="10">
      <c r="A10" s="7" t="inlineStr">
        <is>
          <t>Сервисы и подписки</t>
        </is>
      </c>
      <c r="B10" s="9" t="inlineStr">
        <is>
          <t>Расход</t>
        </is>
      </c>
    </row>
    <row r="11">
      <c r="A11" s="7" t="inlineStr">
        <is>
          <t>Маркетинг и реклама</t>
        </is>
      </c>
      <c r="B11" s="9" t="inlineStr">
        <is>
          <t>Расход</t>
        </is>
      </c>
    </row>
    <row r="12">
      <c r="A12" s="7" t="inlineStr">
        <is>
          <t>Налоги</t>
        </is>
      </c>
      <c r="B12" s="9" t="inlineStr">
        <is>
          <t>Расход</t>
        </is>
      </c>
    </row>
    <row r="13">
      <c r="A13" s="7" t="inlineStr">
        <is>
          <t>Проценты по кредитам</t>
        </is>
      </c>
      <c r="B13" s="9" t="inlineStr">
        <is>
          <t>Расход</t>
        </is>
      </c>
    </row>
    <row r="14">
      <c r="A14" s="7" t="inlineStr">
        <is>
          <t>Возврат займа</t>
        </is>
      </c>
      <c r="B14" s="9" t="inlineStr">
        <is>
          <t>Расход</t>
        </is>
      </c>
    </row>
    <row r="15">
      <c r="A15" s="7" t="inlineStr">
        <is>
          <t>Выплата дивидендов</t>
        </is>
      </c>
      <c r="B15" s="9" t="inlineStr">
        <is>
          <t>Расход</t>
        </is>
      </c>
    </row>
    <row r="16">
      <c r="A16" s="7" t="inlineStr">
        <is>
          <t>Покупка оборудования</t>
        </is>
      </c>
      <c r="B16" s="9" t="inlineStr">
        <is>
          <t>Расход</t>
        </is>
      </c>
    </row>
    <row r="17">
      <c r="A17" s="7" t="inlineStr">
        <is>
          <t>Перемещение средств (-)</t>
        </is>
      </c>
      <c r="B17" s="9" t="inlineStr">
        <is>
          <t>Расход</t>
        </is>
      </c>
    </row>
    <row r="20">
      <c r="A20" s="10" t="inlineStr">
        <is>
          <t>Добавляйте свои статьи снизу списка: выпадающие списки на листе «Операции» и отчёт ДДС подхватят до 40 статей.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000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30" customWidth="1" min="3" max="3"/>
    <col width="18" customWidth="1" min="4" max="4"/>
    <col width="14" customWidth="1" min="5" max="5"/>
    <col width="22" customWidth="1" min="6" max="6"/>
    <col width="34" customWidth="1" min="7" max="7"/>
  </cols>
  <sheetData>
    <row r="1">
      <c r="A1" s="11" t="inlineStr">
        <is>
          <t>Дата</t>
        </is>
      </c>
      <c r="B1" s="11" t="inlineStr">
        <is>
          <t>Тип</t>
        </is>
      </c>
      <c r="C1" s="11" t="inlineStr">
        <is>
          <t>Статья</t>
        </is>
      </c>
      <c r="D1" s="11" t="inlineStr">
        <is>
          <t>Счёт</t>
        </is>
      </c>
      <c r="E1" s="11" t="inlineStr">
        <is>
          <t>Сумма</t>
        </is>
      </c>
      <c r="F1" s="11" t="inlineStr">
        <is>
          <t>Контрагент</t>
        </is>
      </c>
      <c r="G1" s="11" t="inlineStr">
        <is>
          <t>Комментарий</t>
        </is>
      </c>
    </row>
    <row r="2">
      <c r="A2" s="12" t="n">
        <v>46037</v>
      </c>
      <c r="B2" s="7" t="inlineStr">
        <is>
          <t>Поступление</t>
        </is>
      </c>
      <c r="C2" s="7" t="inlineStr">
        <is>
          <t>Продажа товаров / услуг</t>
        </is>
      </c>
      <c r="D2" s="7" t="inlineStr">
        <is>
          <t>Основной счёт</t>
        </is>
      </c>
      <c r="E2" s="13" t="n">
        <v>3500</v>
      </c>
      <c r="F2" s="7" t="inlineStr">
        <is>
          <t>Клиент А</t>
        </is>
      </c>
      <c r="G2" s="7" t="inlineStr">
        <is>
          <t>Оплата по счёту 12</t>
        </is>
      </c>
    </row>
    <row r="3">
      <c r="A3" s="12" t="n">
        <v>46038</v>
      </c>
      <c r="B3" s="7" t="inlineStr">
        <is>
          <t>Расход</t>
        </is>
      </c>
      <c r="C3" s="7" t="inlineStr">
        <is>
          <t>Аренда</t>
        </is>
      </c>
      <c r="D3" s="7" t="inlineStr">
        <is>
          <t>Основной счёт</t>
        </is>
      </c>
      <c r="E3" s="13" t="n">
        <v>800</v>
      </c>
      <c r="F3" s="7" t="inlineStr">
        <is>
          <t>Арендодатель</t>
        </is>
      </c>
      <c r="G3" s="7" t="inlineStr">
        <is>
          <t>Офис, январь</t>
        </is>
      </c>
    </row>
    <row r="4">
      <c r="A4" s="12" t="n">
        <v>46042</v>
      </c>
      <c r="B4" s="7" t="inlineStr">
        <is>
          <t>Расход</t>
        </is>
      </c>
      <c r="C4" s="7" t="inlineStr">
        <is>
          <t>Маркетинг и реклама</t>
        </is>
      </c>
      <c r="D4" s="7" t="inlineStr">
        <is>
          <t>Карта</t>
        </is>
      </c>
      <c r="E4" s="13" t="n">
        <v>250</v>
      </c>
      <c r="F4" s="7" t="inlineStr">
        <is>
          <t>Рекламный кабинет</t>
        </is>
      </c>
      <c r="G4" s="7" t="inlineStr">
        <is>
          <t>Продвижение</t>
        </is>
      </c>
    </row>
    <row r="5">
      <c r="A5" s="14" t="n"/>
      <c r="E5" s="15" t="n"/>
    </row>
    <row r="6">
      <c r="A6" s="14" t="n"/>
      <c r="E6" s="15" t="n"/>
    </row>
    <row r="7">
      <c r="A7" s="14" t="n"/>
      <c r="E7" s="15" t="n"/>
    </row>
    <row r="8">
      <c r="A8" s="14" t="n"/>
      <c r="E8" s="15" t="n"/>
    </row>
    <row r="9">
      <c r="A9" s="14" t="n"/>
      <c r="E9" s="15" t="n"/>
    </row>
    <row r="10">
      <c r="A10" s="14" t="n"/>
      <c r="E10" s="15" t="n"/>
    </row>
    <row r="11">
      <c r="A11" s="14" t="n"/>
      <c r="E11" s="15" t="n"/>
    </row>
    <row r="12">
      <c r="A12" s="14" t="n"/>
      <c r="E12" s="15" t="n"/>
    </row>
    <row r="13">
      <c r="A13" s="14" t="n"/>
      <c r="E13" s="15" t="n"/>
    </row>
    <row r="14">
      <c r="A14" s="14" t="n"/>
      <c r="E14" s="15" t="n"/>
    </row>
    <row r="15">
      <c r="A15" s="14" t="n"/>
      <c r="E15" s="15" t="n"/>
    </row>
    <row r="16">
      <c r="A16" s="14" t="n"/>
      <c r="E16" s="15" t="n"/>
    </row>
    <row r="17">
      <c r="A17" s="14" t="n"/>
      <c r="E17" s="15" t="n"/>
    </row>
    <row r="18">
      <c r="A18" s="14" t="n"/>
      <c r="E18" s="15" t="n"/>
    </row>
    <row r="19">
      <c r="A19" s="14" t="n"/>
      <c r="E19" s="15" t="n"/>
    </row>
    <row r="20">
      <c r="A20" s="14" t="n"/>
      <c r="E20" s="15" t="n"/>
    </row>
    <row r="21">
      <c r="A21" s="14" t="n"/>
      <c r="E21" s="15" t="n"/>
    </row>
    <row r="22">
      <c r="A22" s="14" t="n"/>
      <c r="E22" s="15" t="n"/>
    </row>
    <row r="23">
      <c r="A23" s="14" t="n"/>
      <c r="E23" s="15" t="n"/>
    </row>
    <row r="24">
      <c r="A24" s="14" t="n"/>
      <c r="E24" s="15" t="n"/>
    </row>
    <row r="25">
      <c r="A25" s="14" t="n"/>
      <c r="E25" s="15" t="n"/>
    </row>
    <row r="26">
      <c r="A26" s="14" t="n"/>
      <c r="E26" s="15" t="n"/>
    </row>
    <row r="27">
      <c r="A27" s="14" t="n"/>
      <c r="E27" s="15" t="n"/>
    </row>
    <row r="28">
      <c r="A28" s="14" t="n"/>
      <c r="E28" s="15" t="n"/>
    </row>
    <row r="29">
      <c r="A29" s="14" t="n"/>
      <c r="E29" s="15" t="n"/>
    </row>
    <row r="30">
      <c r="A30" s="14" t="n"/>
      <c r="E30" s="15" t="n"/>
    </row>
    <row r="31">
      <c r="A31" s="14" t="n"/>
      <c r="E31" s="15" t="n"/>
    </row>
    <row r="32">
      <c r="A32" s="14" t="n"/>
      <c r="E32" s="15" t="n"/>
    </row>
    <row r="33">
      <c r="A33" s="14" t="n"/>
      <c r="E33" s="15" t="n"/>
    </row>
    <row r="34">
      <c r="A34" s="14" t="n"/>
      <c r="E34" s="15" t="n"/>
    </row>
    <row r="35">
      <c r="A35" s="14" t="n"/>
      <c r="E35" s="15" t="n"/>
    </row>
    <row r="36">
      <c r="A36" s="14" t="n"/>
      <c r="E36" s="15" t="n"/>
    </row>
    <row r="37">
      <c r="A37" s="14" t="n"/>
      <c r="E37" s="15" t="n"/>
    </row>
    <row r="38">
      <c r="A38" s="14" t="n"/>
      <c r="E38" s="15" t="n"/>
    </row>
    <row r="39">
      <c r="A39" s="14" t="n"/>
      <c r="E39" s="15" t="n"/>
    </row>
    <row r="40">
      <c r="A40" s="14" t="n"/>
      <c r="E40" s="15" t="n"/>
    </row>
    <row r="41">
      <c r="A41" s="14" t="n"/>
      <c r="E41" s="15" t="n"/>
    </row>
    <row r="42">
      <c r="A42" s="14" t="n"/>
      <c r="E42" s="15" t="n"/>
    </row>
    <row r="43">
      <c r="A43" s="14" t="n"/>
      <c r="E43" s="15" t="n"/>
    </row>
    <row r="44">
      <c r="A44" s="14" t="n"/>
      <c r="E44" s="15" t="n"/>
    </row>
    <row r="45">
      <c r="A45" s="14" t="n"/>
      <c r="E45" s="15" t="n"/>
    </row>
    <row r="46">
      <c r="A46" s="14" t="n"/>
      <c r="E46" s="15" t="n"/>
    </row>
    <row r="47">
      <c r="A47" s="14" t="n"/>
      <c r="E47" s="15" t="n"/>
    </row>
    <row r="48">
      <c r="A48" s="14" t="n"/>
      <c r="E48" s="15" t="n"/>
    </row>
    <row r="49">
      <c r="A49" s="14" t="n"/>
      <c r="E49" s="15" t="n"/>
    </row>
    <row r="50">
      <c r="A50" s="14" t="n"/>
      <c r="E50" s="15" t="n"/>
    </row>
    <row r="51">
      <c r="A51" s="14" t="n"/>
      <c r="E51" s="15" t="n"/>
    </row>
    <row r="52">
      <c r="A52" s="14" t="n"/>
      <c r="E52" s="15" t="n"/>
    </row>
    <row r="53">
      <c r="A53" s="14" t="n"/>
      <c r="E53" s="15" t="n"/>
    </row>
    <row r="54">
      <c r="A54" s="14" t="n"/>
      <c r="E54" s="15" t="n"/>
    </row>
    <row r="55">
      <c r="A55" s="14" t="n"/>
      <c r="E55" s="15" t="n"/>
    </row>
    <row r="56">
      <c r="A56" s="14" t="n"/>
      <c r="E56" s="15" t="n"/>
    </row>
    <row r="57">
      <c r="A57" s="14" t="n"/>
      <c r="E57" s="15" t="n"/>
    </row>
    <row r="58">
      <c r="A58" s="14" t="n"/>
      <c r="E58" s="15" t="n"/>
    </row>
    <row r="59">
      <c r="A59" s="14" t="n"/>
      <c r="E59" s="15" t="n"/>
    </row>
    <row r="60">
      <c r="A60" s="14" t="n"/>
      <c r="E60" s="15" t="n"/>
    </row>
    <row r="61">
      <c r="A61" s="14" t="n"/>
      <c r="E61" s="15" t="n"/>
    </row>
    <row r="62">
      <c r="A62" s="14" t="n"/>
      <c r="E62" s="15" t="n"/>
    </row>
    <row r="63">
      <c r="A63" s="14" t="n"/>
      <c r="E63" s="15" t="n"/>
    </row>
    <row r="64">
      <c r="A64" s="14" t="n"/>
      <c r="E64" s="15" t="n"/>
    </row>
    <row r="65">
      <c r="A65" s="14" t="n"/>
      <c r="E65" s="15" t="n"/>
    </row>
    <row r="66">
      <c r="A66" s="14" t="n"/>
      <c r="E66" s="15" t="n"/>
    </row>
    <row r="67">
      <c r="A67" s="14" t="n"/>
      <c r="E67" s="15" t="n"/>
    </row>
    <row r="68">
      <c r="A68" s="14" t="n"/>
      <c r="E68" s="15" t="n"/>
    </row>
    <row r="69">
      <c r="A69" s="14" t="n"/>
      <c r="E69" s="15" t="n"/>
    </row>
    <row r="70">
      <c r="A70" s="14" t="n"/>
      <c r="E70" s="15" t="n"/>
    </row>
    <row r="71">
      <c r="A71" s="14" t="n"/>
      <c r="E71" s="15" t="n"/>
    </row>
    <row r="72">
      <c r="A72" s="14" t="n"/>
      <c r="E72" s="15" t="n"/>
    </row>
    <row r="73">
      <c r="A73" s="14" t="n"/>
      <c r="E73" s="15" t="n"/>
    </row>
    <row r="74">
      <c r="A74" s="14" t="n"/>
      <c r="E74" s="15" t="n"/>
    </row>
    <row r="75">
      <c r="A75" s="14" t="n"/>
      <c r="E75" s="15" t="n"/>
    </row>
    <row r="76">
      <c r="A76" s="14" t="n"/>
      <c r="E76" s="15" t="n"/>
    </row>
    <row r="77">
      <c r="A77" s="14" t="n"/>
      <c r="E77" s="15" t="n"/>
    </row>
    <row r="78">
      <c r="A78" s="14" t="n"/>
      <c r="E78" s="15" t="n"/>
    </row>
    <row r="79">
      <c r="A79" s="14" t="n"/>
      <c r="E79" s="15" t="n"/>
    </row>
    <row r="80">
      <c r="A80" s="14" t="n"/>
      <c r="E80" s="15" t="n"/>
    </row>
    <row r="81">
      <c r="A81" s="14" t="n"/>
      <c r="E81" s="15" t="n"/>
    </row>
    <row r="82">
      <c r="A82" s="14" t="n"/>
      <c r="E82" s="15" t="n"/>
    </row>
    <row r="83">
      <c r="A83" s="14" t="n"/>
      <c r="E83" s="15" t="n"/>
    </row>
    <row r="84">
      <c r="A84" s="14" t="n"/>
      <c r="E84" s="15" t="n"/>
    </row>
    <row r="85">
      <c r="A85" s="14" t="n"/>
      <c r="E85" s="15" t="n"/>
    </row>
    <row r="86">
      <c r="A86" s="14" t="n"/>
      <c r="E86" s="15" t="n"/>
    </row>
    <row r="87">
      <c r="A87" s="14" t="n"/>
      <c r="E87" s="15" t="n"/>
    </row>
    <row r="88">
      <c r="A88" s="14" t="n"/>
      <c r="E88" s="15" t="n"/>
    </row>
    <row r="89">
      <c r="A89" s="14" t="n"/>
      <c r="E89" s="15" t="n"/>
    </row>
    <row r="90">
      <c r="A90" s="14" t="n"/>
      <c r="E90" s="15" t="n"/>
    </row>
    <row r="91">
      <c r="A91" s="14" t="n"/>
      <c r="E91" s="15" t="n"/>
    </row>
    <row r="92">
      <c r="A92" s="14" t="n"/>
      <c r="E92" s="15" t="n"/>
    </row>
    <row r="93">
      <c r="A93" s="14" t="n"/>
      <c r="E93" s="15" t="n"/>
    </row>
    <row r="94">
      <c r="A94" s="14" t="n"/>
      <c r="E94" s="15" t="n"/>
    </row>
    <row r="95">
      <c r="A95" s="14" t="n"/>
      <c r="E95" s="15" t="n"/>
    </row>
    <row r="96">
      <c r="A96" s="14" t="n"/>
      <c r="E96" s="15" t="n"/>
    </row>
    <row r="97">
      <c r="A97" s="14" t="n"/>
      <c r="E97" s="15" t="n"/>
    </row>
    <row r="98">
      <c r="A98" s="14" t="n"/>
      <c r="E98" s="15" t="n"/>
    </row>
    <row r="99">
      <c r="A99" s="14" t="n"/>
      <c r="E99" s="15" t="n"/>
    </row>
    <row r="100">
      <c r="A100" s="14" t="n"/>
      <c r="E100" s="15" t="n"/>
    </row>
    <row r="101">
      <c r="A101" s="14" t="n"/>
      <c r="E101" s="15" t="n"/>
    </row>
    <row r="102">
      <c r="A102" s="14" t="n"/>
      <c r="E102" s="15" t="n"/>
    </row>
    <row r="103">
      <c r="A103" s="14" t="n"/>
      <c r="E103" s="15" t="n"/>
    </row>
    <row r="104">
      <c r="A104" s="14" t="n"/>
      <c r="E104" s="15" t="n"/>
    </row>
    <row r="105">
      <c r="A105" s="14" t="n"/>
      <c r="E105" s="15" t="n"/>
    </row>
    <row r="106">
      <c r="A106" s="14" t="n"/>
      <c r="E106" s="15" t="n"/>
    </row>
    <row r="107">
      <c r="A107" s="14" t="n"/>
      <c r="E107" s="15" t="n"/>
    </row>
    <row r="108">
      <c r="A108" s="14" t="n"/>
      <c r="E108" s="15" t="n"/>
    </row>
    <row r="109">
      <c r="A109" s="14" t="n"/>
      <c r="E109" s="15" t="n"/>
    </row>
    <row r="110">
      <c r="A110" s="14" t="n"/>
      <c r="E110" s="15" t="n"/>
    </row>
    <row r="111">
      <c r="A111" s="14" t="n"/>
      <c r="E111" s="15" t="n"/>
    </row>
    <row r="112">
      <c r="A112" s="14" t="n"/>
      <c r="E112" s="15" t="n"/>
    </row>
    <row r="113">
      <c r="A113" s="14" t="n"/>
      <c r="E113" s="15" t="n"/>
    </row>
    <row r="114">
      <c r="A114" s="14" t="n"/>
      <c r="E114" s="15" t="n"/>
    </row>
    <row r="115">
      <c r="A115" s="14" t="n"/>
      <c r="E115" s="15" t="n"/>
    </row>
    <row r="116">
      <c r="A116" s="14" t="n"/>
      <c r="E116" s="15" t="n"/>
    </row>
    <row r="117">
      <c r="A117" s="14" t="n"/>
      <c r="E117" s="15" t="n"/>
    </row>
    <row r="118">
      <c r="A118" s="14" t="n"/>
      <c r="E118" s="15" t="n"/>
    </row>
    <row r="119">
      <c r="A119" s="14" t="n"/>
      <c r="E119" s="15" t="n"/>
    </row>
    <row r="120">
      <c r="A120" s="14" t="n"/>
      <c r="E120" s="15" t="n"/>
    </row>
    <row r="121">
      <c r="A121" s="14" t="n"/>
      <c r="E121" s="15" t="n"/>
    </row>
    <row r="122">
      <c r="A122" s="14" t="n"/>
      <c r="E122" s="15" t="n"/>
    </row>
    <row r="123">
      <c r="A123" s="14" t="n"/>
      <c r="E123" s="15" t="n"/>
    </row>
    <row r="124">
      <c r="A124" s="14" t="n"/>
      <c r="E124" s="15" t="n"/>
    </row>
    <row r="125">
      <c r="A125" s="14" t="n"/>
      <c r="E125" s="15" t="n"/>
    </row>
    <row r="126">
      <c r="A126" s="14" t="n"/>
      <c r="E126" s="15" t="n"/>
    </row>
    <row r="127">
      <c r="A127" s="14" t="n"/>
      <c r="E127" s="15" t="n"/>
    </row>
    <row r="128">
      <c r="A128" s="14" t="n"/>
      <c r="E128" s="15" t="n"/>
    </row>
    <row r="129">
      <c r="A129" s="14" t="n"/>
      <c r="E129" s="15" t="n"/>
    </row>
    <row r="130">
      <c r="A130" s="14" t="n"/>
      <c r="E130" s="15" t="n"/>
    </row>
    <row r="131">
      <c r="A131" s="14" t="n"/>
      <c r="E131" s="15" t="n"/>
    </row>
    <row r="132">
      <c r="A132" s="14" t="n"/>
      <c r="E132" s="15" t="n"/>
    </row>
    <row r="133">
      <c r="A133" s="14" t="n"/>
      <c r="E133" s="15" t="n"/>
    </row>
    <row r="134">
      <c r="A134" s="14" t="n"/>
      <c r="E134" s="15" t="n"/>
    </row>
    <row r="135">
      <c r="A135" s="14" t="n"/>
      <c r="E135" s="15" t="n"/>
    </row>
    <row r="136">
      <c r="A136" s="14" t="n"/>
      <c r="E136" s="15" t="n"/>
    </row>
    <row r="137">
      <c r="A137" s="14" t="n"/>
      <c r="E137" s="15" t="n"/>
    </row>
    <row r="138">
      <c r="A138" s="14" t="n"/>
      <c r="E138" s="15" t="n"/>
    </row>
    <row r="139">
      <c r="A139" s="14" t="n"/>
      <c r="E139" s="15" t="n"/>
    </row>
    <row r="140">
      <c r="A140" s="14" t="n"/>
      <c r="E140" s="15" t="n"/>
    </row>
    <row r="141">
      <c r="A141" s="14" t="n"/>
      <c r="E141" s="15" t="n"/>
    </row>
    <row r="142">
      <c r="A142" s="14" t="n"/>
      <c r="E142" s="15" t="n"/>
    </row>
    <row r="143">
      <c r="A143" s="14" t="n"/>
      <c r="E143" s="15" t="n"/>
    </row>
    <row r="144">
      <c r="A144" s="14" t="n"/>
      <c r="E144" s="15" t="n"/>
    </row>
    <row r="145">
      <c r="A145" s="14" t="n"/>
      <c r="E145" s="15" t="n"/>
    </row>
    <row r="146">
      <c r="A146" s="14" t="n"/>
      <c r="E146" s="15" t="n"/>
    </row>
    <row r="147">
      <c r="A147" s="14" t="n"/>
      <c r="E147" s="15" t="n"/>
    </row>
    <row r="148">
      <c r="A148" s="14" t="n"/>
      <c r="E148" s="15" t="n"/>
    </row>
    <row r="149">
      <c r="A149" s="14" t="n"/>
      <c r="E149" s="15" t="n"/>
    </row>
    <row r="150">
      <c r="A150" s="14" t="n"/>
      <c r="E150" s="15" t="n"/>
    </row>
    <row r="151">
      <c r="A151" s="14" t="n"/>
      <c r="E151" s="15" t="n"/>
    </row>
    <row r="152">
      <c r="A152" s="14" t="n"/>
      <c r="E152" s="15" t="n"/>
    </row>
    <row r="153">
      <c r="A153" s="14" t="n"/>
      <c r="E153" s="15" t="n"/>
    </row>
    <row r="154">
      <c r="A154" s="14" t="n"/>
      <c r="E154" s="15" t="n"/>
    </row>
    <row r="155">
      <c r="A155" s="14" t="n"/>
      <c r="E155" s="15" t="n"/>
    </row>
    <row r="156">
      <c r="A156" s="14" t="n"/>
      <c r="E156" s="15" t="n"/>
    </row>
    <row r="157">
      <c r="A157" s="14" t="n"/>
      <c r="E157" s="15" t="n"/>
    </row>
    <row r="158">
      <c r="A158" s="14" t="n"/>
      <c r="E158" s="15" t="n"/>
    </row>
    <row r="159">
      <c r="A159" s="14" t="n"/>
      <c r="E159" s="15" t="n"/>
    </row>
    <row r="160">
      <c r="A160" s="14" t="n"/>
      <c r="E160" s="15" t="n"/>
    </row>
    <row r="161">
      <c r="A161" s="14" t="n"/>
      <c r="E161" s="15" t="n"/>
    </row>
    <row r="162">
      <c r="A162" s="14" t="n"/>
      <c r="E162" s="15" t="n"/>
    </row>
    <row r="163">
      <c r="A163" s="14" t="n"/>
      <c r="E163" s="15" t="n"/>
    </row>
    <row r="164">
      <c r="A164" s="14" t="n"/>
      <c r="E164" s="15" t="n"/>
    </row>
    <row r="165">
      <c r="A165" s="14" t="n"/>
      <c r="E165" s="15" t="n"/>
    </row>
    <row r="166">
      <c r="A166" s="14" t="n"/>
      <c r="E166" s="15" t="n"/>
    </row>
    <row r="167">
      <c r="A167" s="14" t="n"/>
      <c r="E167" s="15" t="n"/>
    </row>
    <row r="168">
      <c r="A168" s="14" t="n"/>
      <c r="E168" s="15" t="n"/>
    </row>
    <row r="169">
      <c r="A169" s="14" t="n"/>
      <c r="E169" s="15" t="n"/>
    </row>
    <row r="170">
      <c r="A170" s="14" t="n"/>
      <c r="E170" s="15" t="n"/>
    </row>
    <row r="171">
      <c r="A171" s="14" t="n"/>
      <c r="E171" s="15" t="n"/>
    </row>
    <row r="172">
      <c r="A172" s="14" t="n"/>
      <c r="E172" s="15" t="n"/>
    </row>
    <row r="173">
      <c r="A173" s="14" t="n"/>
      <c r="E173" s="15" t="n"/>
    </row>
    <row r="174">
      <c r="A174" s="14" t="n"/>
      <c r="E174" s="15" t="n"/>
    </row>
    <row r="175">
      <c r="A175" s="14" t="n"/>
      <c r="E175" s="15" t="n"/>
    </row>
    <row r="176">
      <c r="A176" s="14" t="n"/>
      <c r="E176" s="15" t="n"/>
    </row>
    <row r="177">
      <c r="A177" s="14" t="n"/>
      <c r="E177" s="15" t="n"/>
    </row>
    <row r="178">
      <c r="A178" s="14" t="n"/>
      <c r="E178" s="15" t="n"/>
    </row>
    <row r="179">
      <c r="A179" s="14" t="n"/>
      <c r="E179" s="15" t="n"/>
    </row>
    <row r="180">
      <c r="A180" s="14" t="n"/>
      <c r="E180" s="15" t="n"/>
    </row>
    <row r="181">
      <c r="A181" s="14" t="n"/>
      <c r="E181" s="15" t="n"/>
    </row>
    <row r="182">
      <c r="A182" s="14" t="n"/>
      <c r="E182" s="15" t="n"/>
    </row>
    <row r="183">
      <c r="A183" s="14" t="n"/>
      <c r="E183" s="15" t="n"/>
    </row>
    <row r="184">
      <c r="A184" s="14" t="n"/>
      <c r="E184" s="15" t="n"/>
    </row>
    <row r="185">
      <c r="A185" s="14" t="n"/>
      <c r="E185" s="15" t="n"/>
    </row>
    <row r="186">
      <c r="A186" s="14" t="n"/>
      <c r="E186" s="15" t="n"/>
    </row>
    <row r="187">
      <c r="A187" s="14" t="n"/>
      <c r="E187" s="15" t="n"/>
    </row>
    <row r="188">
      <c r="A188" s="14" t="n"/>
      <c r="E188" s="15" t="n"/>
    </row>
    <row r="189">
      <c r="A189" s="14" t="n"/>
      <c r="E189" s="15" t="n"/>
    </row>
    <row r="190">
      <c r="A190" s="14" t="n"/>
      <c r="E190" s="15" t="n"/>
    </row>
    <row r="191">
      <c r="A191" s="14" t="n"/>
      <c r="E191" s="15" t="n"/>
    </row>
    <row r="192">
      <c r="A192" s="14" t="n"/>
      <c r="E192" s="15" t="n"/>
    </row>
    <row r="193">
      <c r="A193" s="14" t="n"/>
      <c r="E193" s="15" t="n"/>
    </row>
    <row r="194">
      <c r="A194" s="14" t="n"/>
      <c r="E194" s="15" t="n"/>
    </row>
    <row r="195">
      <c r="A195" s="14" t="n"/>
      <c r="E195" s="15" t="n"/>
    </row>
    <row r="196">
      <c r="A196" s="14" t="n"/>
      <c r="E196" s="15" t="n"/>
    </row>
    <row r="197">
      <c r="A197" s="14" t="n"/>
      <c r="E197" s="15" t="n"/>
    </row>
    <row r="198">
      <c r="A198" s="14" t="n"/>
      <c r="E198" s="15" t="n"/>
    </row>
    <row r="199">
      <c r="A199" s="14" t="n"/>
      <c r="E199" s="15" t="n"/>
    </row>
    <row r="200">
      <c r="A200" s="14" t="n"/>
      <c r="E200" s="15" t="n"/>
    </row>
    <row r="201">
      <c r="A201" s="14" t="n"/>
      <c r="E201" s="15" t="n"/>
    </row>
    <row r="202">
      <c r="A202" s="14" t="n"/>
      <c r="E202" s="15" t="n"/>
    </row>
    <row r="203">
      <c r="A203" s="14" t="n"/>
      <c r="E203" s="15" t="n"/>
    </row>
    <row r="204">
      <c r="A204" s="14" t="n"/>
      <c r="E204" s="15" t="n"/>
    </row>
    <row r="205">
      <c r="A205" s="14" t="n"/>
      <c r="E205" s="15" t="n"/>
    </row>
    <row r="206">
      <c r="A206" s="14" t="n"/>
      <c r="E206" s="15" t="n"/>
    </row>
    <row r="207">
      <c r="A207" s="14" t="n"/>
      <c r="E207" s="15" t="n"/>
    </row>
    <row r="208">
      <c r="A208" s="14" t="n"/>
      <c r="E208" s="15" t="n"/>
    </row>
    <row r="209">
      <c r="A209" s="14" t="n"/>
      <c r="E209" s="15" t="n"/>
    </row>
    <row r="210">
      <c r="A210" s="14" t="n"/>
      <c r="E210" s="15" t="n"/>
    </row>
    <row r="211">
      <c r="A211" s="14" t="n"/>
      <c r="E211" s="15" t="n"/>
    </row>
    <row r="212">
      <c r="A212" s="14" t="n"/>
      <c r="E212" s="15" t="n"/>
    </row>
    <row r="213">
      <c r="A213" s="14" t="n"/>
      <c r="E213" s="15" t="n"/>
    </row>
    <row r="214">
      <c r="A214" s="14" t="n"/>
      <c r="E214" s="15" t="n"/>
    </row>
    <row r="215">
      <c r="A215" s="14" t="n"/>
      <c r="E215" s="15" t="n"/>
    </row>
    <row r="216">
      <c r="A216" s="14" t="n"/>
      <c r="E216" s="15" t="n"/>
    </row>
    <row r="217">
      <c r="A217" s="14" t="n"/>
      <c r="E217" s="15" t="n"/>
    </row>
    <row r="218">
      <c r="A218" s="14" t="n"/>
      <c r="E218" s="15" t="n"/>
    </row>
    <row r="219">
      <c r="A219" s="14" t="n"/>
      <c r="E219" s="15" t="n"/>
    </row>
    <row r="220">
      <c r="A220" s="14" t="n"/>
      <c r="E220" s="15" t="n"/>
    </row>
    <row r="221">
      <c r="A221" s="14" t="n"/>
      <c r="E221" s="15" t="n"/>
    </row>
    <row r="222">
      <c r="A222" s="14" t="n"/>
      <c r="E222" s="15" t="n"/>
    </row>
    <row r="223">
      <c r="A223" s="14" t="n"/>
      <c r="E223" s="15" t="n"/>
    </row>
    <row r="224">
      <c r="A224" s="14" t="n"/>
      <c r="E224" s="15" t="n"/>
    </row>
    <row r="225">
      <c r="A225" s="14" t="n"/>
      <c r="E225" s="15" t="n"/>
    </row>
    <row r="226">
      <c r="A226" s="14" t="n"/>
      <c r="E226" s="15" t="n"/>
    </row>
    <row r="227">
      <c r="A227" s="14" t="n"/>
      <c r="E227" s="15" t="n"/>
    </row>
    <row r="228">
      <c r="A228" s="14" t="n"/>
      <c r="E228" s="15" t="n"/>
    </row>
    <row r="229">
      <c r="A229" s="14" t="n"/>
      <c r="E229" s="15" t="n"/>
    </row>
    <row r="230">
      <c r="A230" s="14" t="n"/>
      <c r="E230" s="15" t="n"/>
    </row>
    <row r="231">
      <c r="A231" s="14" t="n"/>
      <c r="E231" s="15" t="n"/>
    </row>
    <row r="232">
      <c r="A232" s="14" t="n"/>
      <c r="E232" s="15" t="n"/>
    </row>
    <row r="233">
      <c r="A233" s="14" t="n"/>
      <c r="E233" s="15" t="n"/>
    </row>
    <row r="234">
      <c r="A234" s="14" t="n"/>
      <c r="E234" s="15" t="n"/>
    </row>
    <row r="235">
      <c r="A235" s="14" t="n"/>
      <c r="E235" s="15" t="n"/>
    </row>
    <row r="236">
      <c r="A236" s="14" t="n"/>
      <c r="E236" s="15" t="n"/>
    </row>
    <row r="237">
      <c r="A237" s="14" t="n"/>
      <c r="E237" s="15" t="n"/>
    </row>
    <row r="238">
      <c r="A238" s="14" t="n"/>
      <c r="E238" s="15" t="n"/>
    </row>
    <row r="239">
      <c r="A239" s="14" t="n"/>
      <c r="E239" s="15" t="n"/>
    </row>
    <row r="240">
      <c r="A240" s="14" t="n"/>
      <c r="E240" s="15" t="n"/>
    </row>
    <row r="241">
      <c r="A241" s="14" t="n"/>
      <c r="E241" s="15" t="n"/>
    </row>
    <row r="242">
      <c r="A242" s="14" t="n"/>
      <c r="E242" s="15" t="n"/>
    </row>
    <row r="243">
      <c r="A243" s="14" t="n"/>
      <c r="E243" s="15" t="n"/>
    </row>
    <row r="244">
      <c r="A244" s="14" t="n"/>
      <c r="E244" s="15" t="n"/>
    </row>
    <row r="245">
      <c r="A245" s="14" t="n"/>
      <c r="E245" s="15" t="n"/>
    </row>
    <row r="246">
      <c r="A246" s="14" t="n"/>
      <c r="E246" s="15" t="n"/>
    </row>
    <row r="247">
      <c r="A247" s="14" t="n"/>
      <c r="E247" s="15" t="n"/>
    </row>
    <row r="248">
      <c r="A248" s="14" t="n"/>
      <c r="E248" s="15" t="n"/>
    </row>
    <row r="249">
      <c r="A249" s="14" t="n"/>
      <c r="E249" s="15" t="n"/>
    </row>
    <row r="250">
      <c r="A250" s="14" t="n"/>
      <c r="E250" s="15" t="n"/>
    </row>
    <row r="251">
      <c r="A251" s="14" t="n"/>
      <c r="E251" s="15" t="n"/>
    </row>
    <row r="252">
      <c r="A252" s="14" t="n"/>
      <c r="E252" s="15" t="n"/>
    </row>
    <row r="253">
      <c r="A253" s="14" t="n"/>
      <c r="E253" s="15" t="n"/>
    </row>
    <row r="254">
      <c r="A254" s="14" t="n"/>
      <c r="E254" s="15" t="n"/>
    </row>
    <row r="255">
      <c r="A255" s="14" t="n"/>
      <c r="E255" s="15" t="n"/>
    </row>
    <row r="256">
      <c r="A256" s="14" t="n"/>
      <c r="E256" s="15" t="n"/>
    </row>
    <row r="257">
      <c r="A257" s="14" t="n"/>
      <c r="E257" s="15" t="n"/>
    </row>
    <row r="258">
      <c r="A258" s="14" t="n"/>
      <c r="E258" s="15" t="n"/>
    </row>
    <row r="259">
      <c r="A259" s="14" t="n"/>
      <c r="E259" s="15" t="n"/>
    </row>
    <row r="260">
      <c r="A260" s="14" t="n"/>
      <c r="E260" s="15" t="n"/>
    </row>
    <row r="261">
      <c r="A261" s="14" t="n"/>
      <c r="E261" s="15" t="n"/>
    </row>
    <row r="262">
      <c r="A262" s="14" t="n"/>
      <c r="E262" s="15" t="n"/>
    </row>
    <row r="263">
      <c r="A263" s="14" t="n"/>
      <c r="E263" s="15" t="n"/>
    </row>
    <row r="264">
      <c r="A264" s="14" t="n"/>
      <c r="E264" s="15" t="n"/>
    </row>
    <row r="265">
      <c r="A265" s="14" t="n"/>
      <c r="E265" s="15" t="n"/>
    </row>
    <row r="266">
      <c r="A266" s="14" t="n"/>
      <c r="E266" s="15" t="n"/>
    </row>
    <row r="267">
      <c r="A267" s="14" t="n"/>
      <c r="E267" s="15" t="n"/>
    </row>
    <row r="268">
      <c r="A268" s="14" t="n"/>
      <c r="E268" s="15" t="n"/>
    </row>
    <row r="269">
      <c r="A269" s="14" t="n"/>
      <c r="E269" s="15" t="n"/>
    </row>
    <row r="270">
      <c r="A270" s="14" t="n"/>
      <c r="E270" s="15" t="n"/>
    </row>
    <row r="271">
      <c r="A271" s="14" t="n"/>
      <c r="E271" s="15" t="n"/>
    </row>
    <row r="272">
      <c r="A272" s="14" t="n"/>
      <c r="E272" s="15" t="n"/>
    </row>
    <row r="273">
      <c r="A273" s="14" t="n"/>
      <c r="E273" s="15" t="n"/>
    </row>
    <row r="274">
      <c r="A274" s="14" t="n"/>
      <c r="E274" s="15" t="n"/>
    </row>
    <row r="275">
      <c r="A275" s="14" t="n"/>
      <c r="E275" s="15" t="n"/>
    </row>
    <row r="276">
      <c r="A276" s="14" t="n"/>
      <c r="E276" s="15" t="n"/>
    </row>
    <row r="277">
      <c r="A277" s="14" t="n"/>
      <c r="E277" s="15" t="n"/>
    </row>
    <row r="278">
      <c r="A278" s="14" t="n"/>
      <c r="E278" s="15" t="n"/>
    </row>
    <row r="279">
      <c r="A279" s="14" t="n"/>
      <c r="E279" s="15" t="n"/>
    </row>
    <row r="280">
      <c r="A280" s="14" t="n"/>
      <c r="E280" s="15" t="n"/>
    </row>
    <row r="281">
      <c r="A281" s="14" t="n"/>
      <c r="E281" s="15" t="n"/>
    </row>
    <row r="282">
      <c r="A282" s="14" t="n"/>
      <c r="E282" s="15" t="n"/>
    </row>
    <row r="283">
      <c r="A283" s="14" t="n"/>
      <c r="E283" s="15" t="n"/>
    </row>
    <row r="284">
      <c r="A284" s="14" t="n"/>
      <c r="E284" s="15" t="n"/>
    </row>
    <row r="285">
      <c r="A285" s="14" t="n"/>
      <c r="E285" s="15" t="n"/>
    </row>
    <row r="286">
      <c r="A286" s="14" t="n"/>
      <c r="E286" s="15" t="n"/>
    </row>
    <row r="287">
      <c r="A287" s="14" t="n"/>
      <c r="E287" s="15" t="n"/>
    </row>
    <row r="288">
      <c r="A288" s="14" t="n"/>
      <c r="E288" s="15" t="n"/>
    </row>
    <row r="289">
      <c r="A289" s="14" t="n"/>
      <c r="E289" s="15" t="n"/>
    </row>
    <row r="290">
      <c r="A290" s="14" t="n"/>
      <c r="E290" s="15" t="n"/>
    </row>
    <row r="291">
      <c r="A291" s="14" t="n"/>
      <c r="E291" s="15" t="n"/>
    </row>
    <row r="292">
      <c r="A292" s="14" t="n"/>
      <c r="E292" s="15" t="n"/>
    </row>
    <row r="293">
      <c r="A293" s="14" t="n"/>
      <c r="E293" s="15" t="n"/>
    </row>
    <row r="294">
      <c r="A294" s="14" t="n"/>
      <c r="E294" s="15" t="n"/>
    </row>
    <row r="295">
      <c r="A295" s="14" t="n"/>
      <c r="E295" s="15" t="n"/>
    </row>
    <row r="296">
      <c r="A296" s="14" t="n"/>
      <c r="E296" s="15" t="n"/>
    </row>
    <row r="297">
      <c r="A297" s="14" t="n"/>
      <c r="E297" s="15" t="n"/>
    </row>
    <row r="298">
      <c r="A298" s="14" t="n"/>
      <c r="E298" s="15" t="n"/>
    </row>
    <row r="299">
      <c r="A299" s="14" t="n"/>
      <c r="E299" s="15" t="n"/>
    </row>
    <row r="300">
      <c r="A300" s="14" t="n"/>
      <c r="E300" s="15" t="n"/>
    </row>
    <row r="301">
      <c r="A301" s="14" t="n"/>
      <c r="E301" s="15" t="n"/>
    </row>
    <row r="302">
      <c r="A302" s="14" t="n"/>
      <c r="E302" s="15" t="n"/>
    </row>
    <row r="303">
      <c r="A303" s="14" t="n"/>
      <c r="E303" s="15" t="n"/>
    </row>
    <row r="304">
      <c r="A304" s="14" t="n"/>
      <c r="E304" s="15" t="n"/>
    </row>
    <row r="305">
      <c r="A305" s="14" t="n"/>
      <c r="E305" s="15" t="n"/>
    </row>
    <row r="306">
      <c r="A306" s="14" t="n"/>
      <c r="E306" s="15" t="n"/>
    </row>
    <row r="307">
      <c r="A307" s="14" t="n"/>
      <c r="E307" s="15" t="n"/>
    </row>
    <row r="308">
      <c r="A308" s="14" t="n"/>
      <c r="E308" s="15" t="n"/>
    </row>
    <row r="309">
      <c r="A309" s="14" t="n"/>
      <c r="E309" s="15" t="n"/>
    </row>
    <row r="310">
      <c r="A310" s="14" t="n"/>
      <c r="E310" s="15" t="n"/>
    </row>
    <row r="311">
      <c r="A311" s="14" t="n"/>
      <c r="E311" s="15" t="n"/>
    </row>
    <row r="312">
      <c r="A312" s="14" t="n"/>
      <c r="E312" s="15" t="n"/>
    </row>
    <row r="313">
      <c r="A313" s="14" t="n"/>
      <c r="E313" s="15" t="n"/>
    </row>
    <row r="314">
      <c r="A314" s="14" t="n"/>
      <c r="E314" s="15" t="n"/>
    </row>
    <row r="315">
      <c r="A315" s="14" t="n"/>
      <c r="E315" s="15" t="n"/>
    </row>
    <row r="316">
      <c r="A316" s="14" t="n"/>
      <c r="E316" s="15" t="n"/>
    </row>
    <row r="317">
      <c r="A317" s="14" t="n"/>
      <c r="E317" s="15" t="n"/>
    </row>
    <row r="318">
      <c r="A318" s="14" t="n"/>
      <c r="E318" s="15" t="n"/>
    </row>
    <row r="319">
      <c r="A319" s="14" t="n"/>
      <c r="E319" s="15" t="n"/>
    </row>
    <row r="320">
      <c r="A320" s="14" t="n"/>
      <c r="E320" s="15" t="n"/>
    </row>
    <row r="321">
      <c r="A321" s="14" t="n"/>
      <c r="E321" s="15" t="n"/>
    </row>
    <row r="322">
      <c r="A322" s="14" t="n"/>
      <c r="E322" s="15" t="n"/>
    </row>
    <row r="323">
      <c r="A323" s="14" t="n"/>
      <c r="E323" s="15" t="n"/>
    </row>
    <row r="324">
      <c r="A324" s="14" t="n"/>
      <c r="E324" s="15" t="n"/>
    </row>
    <row r="325">
      <c r="A325" s="14" t="n"/>
      <c r="E325" s="15" t="n"/>
    </row>
    <row r="326">
      <c r="A326" s="14" t="n"/>
      <c r="E326" s="15" t="n"/>
    </row>
    <row r="327">
      <c r="A327" s="14" t="n"/>
      <c r="E327" s="15" t="n"/>
    </row>
    <row r="328">
      <c r="A328" s="14" t="n"/>
      <c r="E328" s="15" t="n"/>
    </row>
    <row r="329">
      <c r="A329" s="14" t="n"/>
      <c r="E329" s="15" t="n"/>
    </row>
    <row r="330">
      <c r="A330" s="14" t="n"/>
      <c r="E330" s="15" t="n"/>
    </row>
    <row r="331">
      <c r="A331" s="14" t="n"/>
      <c r="E331" s="15" t="n"/>
    </row>
    <row r="332">
      <c r="A332" s="14" t="n"/>
      <c r="E332" s="15" t="n"/>
    </row>
    <row r="333">
      <c r="A333" s="14" t="n"/>
      <c r="E333" s="15" t="n"/>
    </row>
    <row r="334">
      <c r="A334" s="14" t="n"/>
      <c r="E334" s="15" t="n"/>
    </row>
    <row r="335">
      <c r="A335" s="14" t="n"/>
      <c r="E335" s="15" t="n"/>
    </row>
    <row r="336">
      <c r="A336" s="14" t="n"/>
      <c r="E336" s="15" t="n"/>
    </row>
    <row r="337">
      <c r="A337" s="14" t="n"/>
      <c r="E337" s="15" t="n"/>
    </row>
    <row r="338">
      <c r="A338" s="14" t="n"/>
      <c r="E338" s="15" t="n"/>
    </row>
    <row r="339">
      <c r="A339" s="14" t="n"/>
      <c r="E339" s="15" t="n"/>
    </row>
    <row r="340">
      <c r="A340" s="14" t="n"/>
      <c r="E340" s="15" t="n"/>
    </row>
    <row r="341">
      <c r="A341" s="14" t="n"/>
      <c r="E341" s="15" t="n"/>
    </row>
    <row r="342">
      <c r="A342" s="14" t="n"/>
      <c r="E342" s="15" t="n"/>
    </row>
    <row r="343">
      <c r="A343" s="14" t="n"/>
      <c r="E343" s="15" t="n"/>
    </row>
    <row r="344">
      <c r="A344" s="14" t="n"/>
      <c r="E344" s="15" t="n"/>
    </row>
    <row r="345">
      <c r="A345" s="14" t="n"/>
      <c r="E345" s="15" t="n"/>
    </row>
    <row r="346">
      <c r="A346" s="14" t="n"/>
      <c r="E346" s="15" t="n"/>
    </row>
    <row r="347">
      <c r="A347" s="14" t="n"/>
      <c r="E347" s="15" t="n"/>
    </row>
    <row r="348">
      <c r="A348" s="14" t="n"/>
      <c r="E348" s="15" t="n"/>
    </row>
    <row r="349">
      <c r="A349" s="14" t="n"/>
      <c r="E349" s="15" t="n"/>
    </row>
    <row r="350">
      <c r="A350" s="14" t="n"/>
      <c r="E350" s="15" t="n"/>
    </row>
    <row r="351">
      <c r="A351" s="14" t="n"/>
      <c r="E351" s="15" t="n"/>
    </row>
    <row r="352">
      <c r="A352" s="14" t="n"/>
      <c r="E352" s="15" t="n"/>
    </row>
    <row r="353">
      <c r="A353" s="14" t="n"/>
      <c r="E353" s="15" t="n"/>
    </row>
    <row r="354">
      <c r="A354" s="14" t="n"/>
      <c r="E354" s="15" t="n"/>
    </row>
    <row r="355">
      <c r="A355" s="14" t="n"/>
      <c r="E355" s="15" t="n"/>
    </row>
    <row r="356">
      <c r="A356" s="14" t="n"/>
      <c r="E356" s="15" t="n"/>
    </row>
    <row r="357">
      <c r="A357" s="14" t="n"/>
      <c r="E357" s="15" t="n"/>
    </row>
    <row r="358">
      <c r="A358" s="14" t="n"/>
      <c r="E358" s="15" t="n"/>
    </row>
    <row r="359">
      <c r="A359" s="14" t="n"/>
      <c r="E359" s="15" t="n"/>
    </row>
    <row r="360">
      <c r="A360" s="14" t="n"/>
      <c r="E360" s="15" t="n"/>
    </row>
    <row r="361">
      <c r="A361" s="14" t="n"/>
      <c r="E361" s="15" t="n"/>
    </row>
    <row r="362">
      <c r="A362" s="14" t="n"/>
      <c r="E362" s="15" t="n"/>
    </row>
    <row r="363">
      <c r="A363" s="14" t="n"/>
      <c r="E363" s="15" t="n"/>
    </row>
    <row r="364">
      <c r="A364" s="14" t="n"/>
      <c r="E364" s="15" t="n"/>
    </row>
    <row r="365">
      <c r="A365" s="14" t="n"/>
      <c r="E365" s="15" t="n"/>
    </row>
    <row r="366">
      <c r="A366" s="14" t="n"/>
      <c r="E366" s="15" t="n"/>
    </row>
    <row r="367">
      <c r="A367" s="14" t="n"/>
      <c r="E367" s="15" t="n"/>
    </row>
    <row r="368">
      <c r="A368" s="14" t="n"/>
      <c r="E368" s="15" t="n"/>
    </row>
    <row r="369">
      <c r="A369" s="14" t="n"/>
      <c r="E369" s="15" t="n"/>
    </row>
    <row r="370">
      <c r="A370" s="14" t="n"/>
      <c r="E370" s="15" t="n"/>
    </row>
    <row r="371">
      <c r="A371" s="14" t="n"/>
      <c r="E371" s="15" t="n"/>
    </row>
    <row r="372">
      <c r="A372" s="14" t="n"/>
      <c r="E372" s="15" t="n"/>
    </row>
    <row r="373">
      <c r="A373" s="14" t="n"/>
      <c r="E373" s="15" t="n"/>
    </row>
    <row r="374">
      <c r="A374" s="14" t="n"/>
      <c r="E374" s="15" t="n"/>
    </row>
    <row r="375">
      <c r="A375" s="14" t="n"/>
      <c r="E375" s="15" t="n"/>
    </row>
    <row r="376">
      <c r="A376" s="14" t="n"/>
      <c r="E376" s="15" t="n"/>
    </row>
    <row r="377">
      <c r="A377" s="14" t="n"/>
      <c r="E377" s="15" t="n"/>
    </row>
    <row r="378">
      <c r="A378" s="14" t="n"/>
      <c r="E378" s="15" t="n"/>
    </row>
    <row r="379">
      <c r="A379" s="14" t="n"/>
      <c r="E379" s="15" t="n"/>
    </row>
    <row r="380">
      <c r="A380" s="14" t="n"/>
      <c r="E380" s="15" t="n"/>
    </row>
    <row r="381">
      <c r="A381" s="14" t="n"/>
      <c r="E381" s="15" t="n"/>
    </row>
    <row r="382">
      <c r="A382" s="14" t="n"/>
      <c r="E382" s="15" t="n"/>
    </row>
    <row r="383">
      <c r="A383" s="14" t="n"/>
      <c r="E383" s="15" t="n"/>
    </row>
    <row r="384">
      <c r="A384" s="14" t="n"/>
      <c r="E384" s="15" t="n"/>
    </row>
    <row r="385">
      <c r="A385" s="14" t="n"/>
      <c r="E385" s="15" t="n"/>
    </row>
    <row r="386">
      <c r="A386" s="14" t="n"/>
      <c r="E386" s="15" t="n"/>
    </row>
    <row r="387">
      <c r="A387" s="14" t="n"/>
      <c r="E387" s="15" t="n"/>
    </row>
    <row r="388">
      <c r="A388" s="14" t="n"/>
      <c r="E388" s="15" t="n"/>
    </row>
    <row r="389">
      <c r="A389" s="14" t="n"/>
      <c r="E389" s="15" t="n"/>
    </row>
    <row r="390">
      <c r="A390" s="14" t="n"/>
      <c r="E390" s="15" t="n"/>
    </row>
    <row r="391">
      <c r="A391" s="14" t="n"/>
      <c r="E391" s="15" t="n"/>
    </row>
    <row r="392">
      <c r="A392" s="14" t="n"/>
      <c r="E392" s="15" t="n"/>
    </row>
    <row r="393">
      <c r="A393" s="14" t="n"/>
      <c r="E393" s="15" t="n"/>
    </row>
    <row r="394">
      <c r="A394" s="14" t="n"/>
      <c r="E394" s="15" t="n"/>
    </row>
    <row r="395">
      <c r="A395" s="14" t="n"/>
      <c r="E395" s="15" t="n"/>
    </row>
    <row r="396">
      <c r="A396" s="14" t="n"/>
      <c r="E396" s="15" t="n"/>
    </row>
    <row r="397">
      <c r="A397" s="14" t="n"/>
      <c r="E397" s="15" t="n"/>
    </row>
    <row r="398">
      <c r="A398" s="14" t="n"/>
      <c r="E398" s="15" t="n"/>
    </row>
    <row r="399">
      <c r="A399" s="14" t="n"/>
      <c r="E399" s="15" t="n"/>
    </row>
    <row r="400">
      <c r="A400" s="14" t="n"/>
      <c r="E400" s="15" t="n"/>
    </row>
    <row r="401">
      <c r="A401" s="14" t="n"/>
      <c r="E401" s="15" t="n"/>
    </row>
    <row r="402">
      <c r="A402" s="14" t="n"/>
      <c r="E402" s="15" t="n"/>
    </row>
    <row r="403">
      <c r="A403" s="14" t="n"/>
      <c r="E403" s="15" t="n"/>
    </row>
    <row r="404">
      <c r="A404" s="14" t="n"/>
      <c r="E404" s="15" t="n"/>
    </row>
    <row r="405">
      <c r="A405" s="14" t="n"/>
      <c r="E405" s="15" t="n"/>
    </row>
    <row r="406">
      <c r="A406" s="14" t="n"/>
      <c r="E406" s="15" t="n"/>
    </row>
    <row r="407">
      <c r="A407" s="14" t="n"/>
      <c r="E407" s="15" t="n"/>
    </row>
    <row r="408">
      <c r="A408" s="14" t="n"/>
      <c r="E408" s="15" t="n"/>
    </row>
    <row r="409">
      <c r="A409" s="14" t="n"/>
      <c r="E409" s="15" t="n"/>
    </row>
    <row r="410">
      <c r="A410" s="14" t="n"/>
      <c r="E410" s="15" t="n"/>
    </row>
    <row r="411">
      <c r="A411" s="14" t="n"/>
      <c r="E411" s="15" t="n"/>
    </row>
    <row r="412">
      <c r="A412" s="14" t="n"/>
      <c r="E412" s="15" t="n"/>
    </row>
    <row r="413">
      <c r="A413" s="14" t="n"/>
      <c r="E413" s="15" t="n"/>
    </row>
    <row r="414">
      <c r="A414" s="14" t="n"/>
      <c r="E414" s="15" t="n"/>
    </row>
    <row r="415">
      <c r="A415" s="14" t="n"/>
      <c r="E415" s="15" t="n"/>
    </row>
    <row r="416">
      <c r="A416" s="14" t="n"/>
      <c r="E416" s="15" t="n"/>
    </row>
    <row r="417">
      <c r="A417" s="14" t="n"/>
      <c r="E417" s="15" t="n"/>
    </row>
    <row r="418">
      <c r="A418" s="14" t="n"/>
      <c r="E418" s="15" t="n"/>
    </row>
    <row r="419">
      <c r="A419" s="14" t="n"/>
      <c r="E419" s="15" t="n"/>
    </row>
    <row r="420">
      <c r="A420" s="14" t="n"/>
      <c r="E420" s="15" t="n"/>
    </row>
    <row r="421">
      <c r="A421" s="14" t="n"/>
      <c r="E421" s="15" t="n"/>
    </row>
    <row r="422">
      <c r="A422" s="14" t="n"/>
      <c r="E422" s="15" t="n"/>
    </row>
    <row r="423">
      <c r="A423" s="14" t="n"/>
      <c r="E423" s="15" t="n"/>
    </row>
    <row r="424">
      <c r="A424" s="14" t="n"/>
      <c r="E424" s="15" t="n"/>
    </row>
    <row r="425">
      <c r="A425" s="14" t="n"/>
      <c r="E425" s="15" t="n"/>
    </row>
    <row r="426">
      <c r="A426" s="14" t="n"/>
      <c r="E426" s="15" t="n"/>
    </row>
    <row r="427">
      <c r="A427" s="14" t="n"/>
      <c r="E427" s="15" t="n"/>
    </row>
    <row r="428">
      <c r="A428" s="14" t="n"/>
      <c r="E428" s="15" t="n"/>
    </row>
    <row r="429">
      <c r="A429" s="14" t="n"/>
      <c r="E429" s="15" t="n"/>
    </row>
    <row r="430">
      <c r="A430" s="14" t="n"/>
      <c r="E430" s="15" t="n"/>
    </row>
    <row r="431">
      <c r="A431" s="14" t="n"/>
      <c r="E431" s="15" t="n"/>
    </row>
    <row r="432">
      <c r="A432" s="14" t="n"/>
      <c r="E432" s="15" t="n"/>
    </row>
    <row r="433">
      <c r="A433" s="14" t="n"/>
      <c r="E433" s="15" t="n"/>
    </row>
    <row r="434">
      <c r="A434" s="14" t="n"/>
      <c r="E434" s="15" t="n"/>
    </row>
    <row r="435">
      <c r="A435" s="14" t="n"/>
      <c r="E435" s="15" t="n"/>
    </row>
    <row r="436">
      <c r="A436" s="14" t="n"/>
      <c r="E436" s="15" t="n"/>
    </row>
    <row r="437">
      <c r="A437" s="14" t="n"/>
      <c r="E437" s="15" t="n"/>
    </row>
    <row r="438">
      <c r="A438" s="14" t="n"/>
      <c r="E438" s="15" t="n"/>
    </row>
    <row r="439">
      <c r="A439" s="14" t="n"/>
      <c r="E439" s="15" t="n"/>
    </row>
    <row r="440">
      <c r="A440" s="14" t="n"/>
      <c r="E440" s="15" t="n"/>
    </row>
    <row r="441">
      <c r="A441" s="14" t="n"/>
      <c r="E441" s="15" t="n"/>
    </row>
    <row r="442">
      <c r="A442" s="14" t="n"/>
      <c r="E442" s="15" t="n"/>
    </row>
    <row r="443">
      <c r="A443" s="14" t="n"/>
      <c r="E443" s="15" t="n"/>
    </row>
    <row r="444">
      <c r="A444" s="14" t="n"/>
      <c r="E444" s="15" t="n"/>
    </row>
    <row r="445">
      <c r="A445" s="14" t="n"/>
      <c r="E445" s="15" t="n"/>
    </row>
    <row r="446">
      <c r="A446" s="14" t="n"/>
      <c r="E446" s="15" t="n"/>
    </row>
    <row r="447">
      <c r="A447" s="14" t="n"/>
      <c r="E447" s="15" t="n"/>
    </row>
    <row r="448">
      <c r="A448" s="14" t="n"/>
      <c r="E448" s="15" t="n"/>
    </row>
    <row r="449">
      <c r="A449" s="14" t="n"/>
      <c r="E449" s="15" t="n"/>
    </row>
    <row r="450">
      <c r="A450" s="14" t="n"/>
      <c r="E450" s="15" t="n"/>
    </row>
    <row r="451">
      <c r="A451" s="14" t="n"/>
      <c r="E451" s="15" t="n"/>
    </row>
    <row r="452">
      <c r="A452" s="14" t="n"/>
      <c r="E452" s="15" t="n"/>
    </row>
    <row r="453">
      <c r="A453" s="14" t="n"/>
      <c r="E453" s="15" t="n"/>
    </row>
    <row r="454">
      <c r="A454" s="14" t="n"/>
      <c r="E454" s="15" t="n"/>
    </row>
    <row r="455">
      <c r="A455" s="14" t="n"/>
      <c r="E455" s="15" t="n"/>
    </row>
    <row r="456">
      <c r="A456" s="14" t="n"/>
      <c r="E456" s="15" t="n"/>
    </row>
    <row r="457">
      <c r="A457" s="14" t="n"/>
      <c r="E457" s="15" t="n"/>
    </row>
    <row r="458">
      <c r="A458" s="14" t="n"/>
      <c r="E458" s="15" t="n"/>
    </row>
    <row r="459">
      <c r="A459" s="14" t="n"/>
      <c r="E459" s="15" t="n"/>
    </row>
    <row r="460">
      <c r="A460" s="14" t="n"/>
      <c r="E460" s="15" t="n"/>
    </row>
    <row r="461">
      <c r="A461" s="14" t="n"/>
      <c r="E461" s="15" t="n"/>
    </row>
    <row r="462">
      <c r="A462" s="14" t="n"/>
      <c r="E462" s="15" t="n"/>
    </row>
    <row r="463">
      <c r="A463" s="14" t="n"/>
      <c r="E463" s="15" t="n"/>
    </row>
    <row r="464">
      <c r="A464" s="14" t="n"/>
      <c r="E464" s="15" t="n"/>
    </row>
    <row r="465">
      <c r="A465" s="14" t="n"/>
      <c r="E465" s="15" t="n"/>
    </row>
    <row r="466">
      <c r="A466" s="14" t="n"/>
      <c r="E466" s="15" t="n"/>
    </row>
    <row r="467">
      <c r="A467" s="14" t="n"/>
      <c r="E467" s="15" t="n"/>
    </row>
    <row r="468">
      <c r="A468" s="14" t="n"/>
      <c r="E468" s="15" t="n"/>
    </row>
    <row r="469">
      <c r="A469" s="14" t="n"/>
      <c r="E469" s="15" t="n"/>
    </row>
    <row r="470">
      <c r="A470" s="14" t="n"/>
      <c r="E470" s="15" t="n"/>
    </row>
    <row r="471">
      <c r="A471" s="14" t="n"/>
      <c r="E471" s="15" t="n"/>
    </row>
    <row r="472">
      <c r="A472" s="14" t="n"/>
      <c r="E472" s="15" t="n"/>
    </row>
    <row r="473">
      <c r="A473" s="14" t="n"/>
      <c r="E473" s="15" t="n"/>
    </row>
    <row r="474">
      <c r="A474" s="14" t="n"/>
      <c r="E474" s="15" t="n"/>
    </row>
    <row r="475">
      <c r="A475" s="14" t="n"/>
      <c r="E475" s="15" t="n"/>
    </row>
    <row r="476">
      <c r="A476" s="14" t="n"/>
      <c r="E476" s="15" t="n"/>
    </row>
    <row r="477">
      <c r="A477" s="14" t="n"/>
      <c r="E477" s="15" t="n"/>
    </row>
    <row r="478">
      <c r="A478" s="14" t="n"/>
      <c r="E478" s="15" t="n"/>
    </row>
    <row r="479">
      <c r="A479" s="14" t="n"/>
      <c r="E479" s="15" t="n"/>
    </row>
    <row r="480">
      <c r="A480" s="14" t="n"/>
      <c r="E480" s="15" t="n"/>
    </row>
    <row r="481">
      <c r="A481" s="14" t="n"/>
      <c r="E481" s="15" t="n"/>
    </row>
    <row r="482">
      <c r="A482" s="14" t="n"/>
      <c r="E482" s="15" t="n"/>
    </row>
    <row r="483">
      <c r="A483" s="14" t="n"/>
      <c r="E483" s="15" t="n"/>
    </row>
    <row r="484">
      <c r="A484" s="14" t="n"/>
      <c r="E484" s="15" t="n"/>
    </row>
    <row r="485">
      <c r="A485" s="14" t="n"/>
      <c r="E485" s="15" t="n"/>
    </row>
    <row r="486">
      <c r="A486" s="14" t="n"/>
      <c r="E486" s="15" t="n"/>
    </row>
    <row r="487">
      <c r="A487" s="14" t="n"/>
      <c r="E487" s="15" t="n"/>
    </row>
    <row r="488">
      <c r="A488" s="14" t="n"/>
      <c r="E488" s="15" t="n"/>
    </row>
    <row r="489">
      <c r="A489" s="14" t="n"/>
      <c r="E489" s="15" t="n"/>
    </row>
    <row r="490">
      <c r="A490" s="14" t="n"/>
      <c r="E490" s="15" t="n"/>
    </row>
    <row r="491">
      <c r="A491" s="14" t="n"/>
      <c r="E491" s="15" t="n"/>
    </row>
    <row r="492">
      <c r="A492" s="14" t="n"/>
      <c r="E492" s="15" t="n"/>
    </row>
    <row r="493">
      <c r="A493" s="14" t="n"/>
      <c r="E493" s="15" t="n"/>
    </row>
    <row r="494">
      <c r="A494" s="14" t="n"/>
      <c r="E494" s="15" t="n"/>
    </row>
    <row r="495">
      <c r="A495" s="14" t="n"/>
      <c r="E495" s="15" t="n"/>
    </row>
    <row r="496">
      <c r="A496" s="14" t="n"/>
      <c r="E496" s="15" t="n"/>
    </row>
    <row r="497">
      <c r="A497" s="14" t="n"/>
      <c r="E497" s="15" t="n"/>
    </row>
    <row r="498">
      <c r="A498" s="14" t="n"/>
      <c r="E498" s="15" t="n"/>
    </row>
    <row r="499">
      <c r="A499" s="14" t="n"/>
      <c r="E499" s="15" t="n"/>
    </row>
    <row r="500">
      <c r="A500" s="14" t="n"/>
      <c r="E500" s="15" t="n"/>
    </row>
    <row r="501">
      <c r="A501" s="14" t="n"/>
      <c r="E501" s="15" t="n"/>
    </row>
    <row r="502">
      <c r="A502" s="14" t="n"/>
      <c r="E502" s="15" t="n"/>
    </row>
    <row r="503">
      <c r="A503" s="14" t="n"/>
      <c r="E503" s="15" t="n"/>
    </row>
    <row r="504">
      <c r="A504" s="14" t="n"/>
      <c r="E504" s="15" t="n"/>
    </row>
    <row r="505">
      <c r="A505" s="14" t="n"/>
      <c r="E505" s="15" t="n"/>
    </row>
    <row r="506">
      <c r="A506" s="14" t="n"/>
      <c r="E506" s="15" t="n"/>
    </row>
    <row r="507">
      <c r="A507" s="14" t="n"/>
      <c r="E507" s="15" t="n"/>
    </row>
    <row r="508">
      <c r="A508" s="14" t="n"/>
      <c r="E508" s="15" t="n"/>
    </row>
    <row r="509">
      <c r="A509" s="14" t="n"/>
      <c r="E509" s="15" t="n"/>
    </row>
    <row r="510">
      <c r="A510" s="14" t="n"/>
      <c r="E510" s="15" t="n"/>
    </row>
    <row r="511">
      <c r="A511" s="14" t="n"/>
      <c r="E511" s="15" t="n"/>
    </row>
    <row r="512">
      <c r="A512" s="14" t="n"/>
      <c r="E512" s="15" t="n"/>
    </row>
    <row r="513">
      <c r="A513" s="14" t="n"/>
      <c r="E513" s="15" t="n"/>
    </row>
    <row r="514">
      <c r="A514" s="14" t="n"/>
      <c r="E514" s="15" t="n"/>
    </row>
    <row r="515">
      <c r="A515" s="14" t="n"/>
      <c r="E515" s="15" t="n"/>
    </row>
    <row r="516">
      <c r="A516" s="14" t="n"/>
      <c r="E516" s="15" t="n"/>
    </row>
    <row r="517">
      <c r="A517" s="14" t="n"/>
      <c r="E517" s="15" t="n"/>
    </row>
    <row r="518">
      <c r="A518" s="14" t="n"/>
      <c r="E518" s="15" t="n"/>
    </row>
    <row r="519">
      <c r="A519" s="14" t="n"/>
      <c r="E519" s="15" t="n"/>
    </row>
    <row r="520">
      <c r="A520" s="14" t="n"/>
      <c r="E520" s="15" t="n"/>
    </row>
    <row r="521">
      <c r="A521" s="14" t="n"/>
      <c r="E521" s="15" t="n"/>
    </row>
    <row r="522">
      <c r="A522" s="14" t="n"/>
      <c r="E522" s="15" t="n"/>
    </row>
    <row r="523">
      <c r="A523" s="14" t="n"/>
      <c r="E523" s="15" t="n"/>
    </row>
    <row r="524">
      <c r="A524" s="14" t="n"/>
      <c r="E524" s="15" t="n"/>
    </row>
    <row r="525">
      <c r="A525" s="14" t="n"/>
      <c r="E525" s="15" t="n"/>
    </row>
    <row r="526">
      <c r="A526" s="14" t="n"/>
      <c r="E526" s="15" t="n"/>
    </row>
    <row r="527">
      <c r="A527" s="14" t="n"/>
      <c r="E527" s="15" t="n"/>
    </row>
    <row r="528">
      <c r="A528" s="14" t="n"/>
      <c r="E528" s="15" t="n"/>
    </row>
    <row r="529">
      <c r="A529" s="14" t="n"/>
      <c r="E529" s="15" t="n"/>
    </row>
    <row r="530">
      <c r="A530" s="14" t="n"/>
      <c r="E530" s="15" t="n"/>
    </row>
    <row r="531">
      <c r="A531" s="14" t="n"/>
      <c r="E531" s="15" t="n"/>
    </row>
    <row r="532">
      <c r="A532" s="14" t="n"/>
      <c r="E532" s="15" t="n"/>
    </row>
    <row r="533">
      <c r="A533" s="14" t="n"/>
      <c r="E533" s="15" t="n"/>
    </row>
    <row r="534">
      <c r="A534" s="14" t="n"/>
      <c r="E534" s="15" t="n"/>
    </row>
    <row r="535">
      <c r="A535" s="14" t="n"/>
      <c r="E535" s="15" t="n"/>
    </row>
    <row r="536">
      <c r="A536" s="14" t="n"/>
      <c r="E536" s="15" t="n"/>
    </row>
    <row r="537">
      <c r="A537" s="14" t="n"/>
      <c r="E537" s="15" t="n"/>
    </row>
    <row r="538">
      <c r="A538" s="14" t="n"/>
      <c r="E538" s="15" t="n"/>
    </row>
    <row r="539">
      <c r="A539" s="14" t="n"/>
      <c r="E539" s="15" t="n"/>
    </row>
    <row r="540">
      <c r="A540" s="14" t="n"/>
      <c r="E540" s="15" t="n"/>
    </row>
    <row r="541">
      <c r="A541" s="14" t="n"/>
      <c r="E541" s="15" t="n"/>
    </row>
    <row r="542">
      <c r="A542" s="14" t="n"/>
      <c r="E542" s="15" t="n"/>
    </row>
    <row r="543">
      <c r="A543" s="14" t="n"/>
      <c r="E543" s="15" t="n"/>
    </row>
    <row r="544">
      <c r="A544" s="14" t="n"/>
      <c r="E544" s="15" t="n"/>
    </row>
    <row r="545">
      <c r="A545" s="14" t="n"/>
      <c r="E545" s="15" t="n"/>
    </row>
    <row r="546">
      <c r="A546" s="14" t="n"/>
      <c r="E546" s="15" t="n"/>
    </row>
    <row r="547">
      <c r="A547" s="14" t="n"/>
      <c r="E547" s="15" t="n"/>
    </row>
    <row r="548">
      <c r="A548" s="14" t="n"/>
      <c r="E548" s="15" t="n"/>
    </row>
    <row r="549">
      <c r="A549" s="14" t="n"/>
      <c r="E549" s="15" t="n"/>
    </row>
    <row r="550">
      <c r="A550" s="14" t="n"/>
      <c r="E550" s="15" t="n"/>
    </row>
    <row r="551">
      <c r="A551" s="14" t="n"/>
      <c r="E551" s="15" t="n"/>
    </row>
    <row r="552">
      <c r="A552" s="14" t="n"/>
      <c r="E552" s="15" t="n"/>
    </row>
    <row r="553">
      <c r="A553" s="14" t="n"/>
      <c r="E553" s="15" t="n"/>
    </row>
    <row r="554">
      <c r="A554" s="14" t="n"/>
      <c r="E554" s="15" t="n"/>
    </row>
    <row r="555">
      <c r="A555" s="14" t="n"/>
      <c r="E555" s="15" t="n"/>
    </row>
    <row r="556">
      <c r="A556" s="14" t="n"/>
      <c r="E556" s="15" t="n"/>
    </row>
    <row r="557">
      <c r="A557" s="14" t="n"/>
      <c r="E557" s="15" t="n"/>
    </row>
    <row r="558">
      <c r="A558" s="14" t="n"/>
      <c r="E558" s="15" t="n"/>
    </row>
    <row r="559">
      <c r="A559" s="14" t="n"/>
      <c r="E559" s="15" t="n"/>
    </row>
    <row r="560">
      <c r="A560" s="14" t="n"/>
      <c r="E560" s="15" t="n"/>
    </row>
    <row r="561">
      <c r="A561" s="14" t="n"/>
      <c r="E561" s="15" t="n"/>
    </row>
    <row r="562">
      <c r="A562" s="14" t="n"/>
      <c r="E562" s="15" t="n"/>
    </row>
    <row r="563">
      <c r="A563" s="14" t="n"/>
      <c r="E563" s="15" t="n"/>
    </row>
    <row r="564">
      <c r="A564" s="14" t="n"/>
      <c r="E564" s="15" t="n"/>
    </row>
    <row r="565">
      <c r="A565" s="14" t="n"/>
      <c r="E565" s="15" t="n"/>
    </row>
    <row r="566">
      <c r="A566" s="14" t="n"/>
      <c r="E566" s="15" t="n"/>
    </row>
    <row r="567">
      <c r="A567" s="14" t="n"/>
      <c r="E567" s="15" t="n"/>
    </row>
    <row r="568">
      <c r="A568" s="14" t="n"/>
      <c r="E568" s="15" t="n"/>
    </row>
    <row r="569">
      <c r="A569" s="14" t="n"/>
      <c r="E569" s="15" t="n"/>
    </row>
    <row r="570">
      <c r="A570" s="14" t="n"/>
      <c r="E570" s="15" t="n"/>
    </row>
    <row r="571">
      <c r="A571" s="14" t="n"/>
      <c r="E571" s="15" t="n"/>
    </row>
    <row r="572">
      <c r="A572" s="14" t="n"/>
      <c r="E572" s="15" t="n"/>
    </row>
    <row r="573">
      <c r="A573" s="14" t="n"/>
      <c r="E573" s="15" t="n"/>
    </row>
    <row r="574">
      <c r="A574" s="14" t="n"/>
      <c r="E574" s="15" t="n"/>
    </row>
    <row r="575">
      <c r="A575" s="14" t="n"/>
      <c r="E575" s="15" t="n"/>
    </row>
    <row r="576">
      <c r="A576" s="14" t="n"/>
      <c r="E576" s="15" t="n"/>
    </row>
    <row r="577">
      <c r="A577" s="14" t="n"/>
      <c r="E577" s="15" t="n"/>
    </row>
    <row r="578">
      <c r="A578" s="14" t="n"/>
      <c r="E578" s="15" t="n"/>
    </row>
    <row r="579">
      <c r="A579" s="14" t="n"/>
      <c r="E579" s="15" t="n"/>
    </row>
    <row r="580">
      <c r="A580" s="14" t="n"/>
      <c r="E580" s="15" t="n"/>
    </row>
    <row r="581">
      <c r="A581" s="14" t="n"/>
      <c r="E581" s="15" t="n"/>
    </row>
    <row r="582">
      <c r="A582" s="14" t="n"/>
      <c r="E582" s="15" t="n"/>
    </row>
    <row r="583">
      <c r="A583" s="14" t="n"/>
      <c r="E583" s="15" t="n"/>
    </row>
    <row r="584">
      <c r="A584" s="14" t="n"/>
      <c r="E584" s="15" t="n"/>
    </row>
    <row r="585">
      <c r="A585" s="14" t="n"/>
      <c r="E585" s="15" t="n"/>
    </row>
    <row r="586">
      <c r="A586" s="14" t="n"/>
      <c r="E586" s="15" t="n"/>
    </row>
    <row r="587">
      <c r="A587" s="14" t="n"/>
      <c r="E587" s="15" t="n"/>
    </row>
    <row r="588">
      <c r="A588" s="14" t="n"/>
      <c r="E588" s="15" t="n"/>
    </row>
    <row r="589">
      <c r="A589" s="14" t="n"/>
      <c r="E589" s="15" t="n"/>
    </row>
    <row r="590">
      <c r="A590" s="14" t="n"/>
      <c r="E590" s="15" t="n"/>
    </row>
    <row r="591">
      <c r="A591" s="14" t="n"/>
      <c r="E591" s="15" t="n"/>
    </row>
    <row r="592">
      <c r="A592" s="14" t="n"/>
      <c r="E592" s="15" t="n"/>
    </row>
    <row r="593">
      <c r="A593" s="14" t="n"/>
      <c r="E593" s="15" t="n"/>
    </row>
    <row r="594">
      <c r="A594" s="14" t="n"/>
      <c r="E594" s="15" t="n"/>
    </row>
    <row r="595">
      <c r="A595" s="14" t="n"/>
      <c r="E595" s="15" t="n"/>
    </row>
    <row r="596">
      <c r="A596" s="14" t="n"/>
      <c r="E596" s="15" t="n"/>
    </row>
    <row r="597">
      <c r="A597" s="14" t="n"/>
      <c r="E597" s="15" t="n"/>
    </row>
    <row r="598">
      <c r="A598" s="14" t="n"/>
      <c r="E598" s="15" t="n"/>
    </row>
    <row r="599">
      <c r="A599" s="14" t="n"/>
      <c r="E599" s="15" t="n"/>
    </row>
    <row r="600">
      <c r="A600" s="14" t="n"/>
      <c r="E600" s="15" t="n"/>
    </row>
    <row r="601">
      <c r="A601" s="14" t="n"/>
      <c r="E601" s="15" t="n"/>
    </row>
    <row r="602">
      <c r="A602" s="14" t="n"/>
      <c r="E602" s="15" t="n"/>
    </row>
    <row r="603">
      <c r="A603" s="14" t="n"/>
      <c r="E603" s="15" t="n"/>
    </row>
    <row r="604">
      <c r="A604" s="14" t="n"/>
      <c r="E604" s="15" t="n"/>
    </row>
    <row r="605">
      <c r="A605" s="14" t="n"/>
      <c r="E605" s="15" t="n"/>
    </row>
    <row r="606">
      <c r="A606" s="14" t="n"/>
      <c r="E606" s="15" t="n"/>
    </row>
    <row r="607">
      <c r="A607" s="14" t="n"/>
      <c r="E607" s="15" t="n"/>
    </row>
    <row r="608">
      <c r="A608" s="14" t="n"/>
      <c r="E608" s="15" t="n"/>
    </row>
    <row r="609">
      <c r="A609" s="14" t="n"/>
      <c r="E609" s="15" t="n"/>
    </row>
    <row r="610">
      <c r="A610" s="14" t="n"/>
      <c r="E610" s="15" t="n"/>
    </row>
    <row r="611">
      <c r="A611" s="14" t="n"/>
      <c r="E611" s="15" t="n"/>
    </row>
    <row r="612">
      <c r="A612" s="14" t="n"/>
      <c r="E612" s="15" t="n"/>
    </row>
    <row r="613">
      <c r="A613" s="14" t="n"/>
      <c r="E613" s="15" t="n"/>
    </row>
    <row r="614">
      <c r="A614" s="14" t="n"/>
      <c r="E614" s="15" t="n"/>
    </row>
    <row r="615">
      <c r="A615" s="14" t="n"/>
      <c r="E615" s="15" t="n"/>
    </row>
    <row r="616">
      <c r="A616" s="14" t="n"/>
      <c r="E616" s="15" t="n"/>
    </row>
    <row r="617">
      <c r="A617" s="14" t="n"/>
      <c r="E617" s="15" t="n"/>
    </row>
    <row r="618">
      <c r="A618" s="14" t="n"/>
      <c r="E618" s="15" t="n"/>
    </row>
    <row r="619">
      <c r="A619" s="14" t="n"/>
      <c r="E619" s="15" t="n"/>
    </row>
    <row r="620">
      <c r="A620" s="14" t="n"/>
      <c r="E620" s="15" t="n"/>
    </row>
    <row r="621">
      <c r="A621" s="14" t="n"/>
      <c r="E621" s="15" t="n"/>
    </row>
    <row r="622">
      <c r="A622" s="14" t="n"/>
      <c r="E622" s="15" t="n"/>
    </row>
    <row r="623">
      <c r="A623" s="14" t="n"/>
      <c r="E623" s="15" t="n"/>
    </row>
    <row r="624">
      <c r="A624" s="14" t="n"/>
      <c r="E624" s="15" t="n"/>
    </row>
    <row r="625">
      <c r="A625" s="14" t="n"/>
      <c r="E625" s="15" t="n"/>
    </row>
    <row r="626">
      <c r="A626" s="14" t="n"/>
      <c r="E626" s="15" t="n"/>
    </row>
    <row r="627">
      <c r="A627" s="14" t="n"/>
      <c r="E627" s="15" t="n"/>
    </row>
    <row r="628">
      <c r="A628" s="14" t="n"/>
      <c r="E628" s="15" t="n"/>
    </row>
    <row r="629">
      <c r="A629" s="14" t="n"/>
      <c r="E629" s="15" t="n"/>
    </row>
    <row r="630">
      <c r="A630" s="14" t="n"/>
      <c r="E630" s="15" t="n"/>
    </row>
    <row r="631">
      <c r="A631" s="14" t="n"/>
      <c r="E631" s="15" t="n"/>
    </row>
    <row r="632">
      <c r="A632" s="14" t="n"/>
      <c r="E632" s="15" t="n"/>
    </row>
    <row r="633">
      <c r="A633" s="14" t="n"/>
      <c r="E633" s="15" t="n"/>
    </row>
    <row r="634">
      <c r="A634" s="14" t="n"/>
      <c r="E634" s="15" t="n"/>
    </row>
    <row r="635">
      <c r="A635" s="14" t="n"/>
      <c r="E635" s="15" t="n"/>
    </row>
    <row r="636">
      <c r="A636" s="14" t="n"/>
      <c r="E636" s="15" t="n"/>
    </row>
    <row r="637">
      <c r="A637" s="14" t="n"/>
      <c r="E637" s="15" t="n"/>
    </row>
    <row r="638">
      <c r="A638" s="14" t="n"/>
      <c r="E638" s="15" t="n"/>
    </row>
    <row r="639">
      <c r="A639" s="14" t="n"/>
      <c r="E639" s="15" t="n"/>
    </row>
    <row r="640">
      <c r="A640" s="14" t="n"/>
      <c r="E640" s="15" t="n"/>
    </row>
    <row r="641">
      <c r="A641" s="14" t="n"/>
      <c r="E641" s="15" t="n"/>
    </row>
    <row r="642">
      <c r="A642" s="14" t="n"/>
      <c r="E642" s="15" t="n"/>
    </row>
    <row r="643">
      <c r="A643" s="14" t="n"/>
      <c r="E643" s="15" t="n"/>
    </row>
    <row r="644">
      <c r="A644" s="14" t="n"/>
      <c r="E644" s="15" t="n"/>
    </row>
    <row r="645">
      <c r="A645" s="14" t="n"/>
      <c r="E645" s="15" t="n"/>
    </row>
    <row r="646">
      <c r="A646" s="14" t="n"/>
      <c r="E646" s="15" t="n"/>
    </row>
    <row r="647">
      <c r="A647" s="14" t="n"/>
      <c r="E647" s="15" t="n"/>
    </row>
    <row r="648">
      <c r="A648" s="14" t="n"/>
      <c r="E648" s="15" t="n"/>
    </row>
    <row r="649">
      <c r="A649" s="14" t="n"/>
      <c r="E649" s="15" t="n"/>
    </row>
    <row r="650">
      <c r="A650" s="14" t="n"/>
      <c r="E650" s="15" t="n"/>
    </row>
    <row r="651">
      <c r="A651" s="14" t="n"/>
      <c r="E651" s="15" t="n"/>
    </row>
    <row r="652">
      <c r="A652" s="14" t="n"/>
      <c r="E652" s="15" t="n"/>
    </row>
    <row r="653">
      <c r="A653" s="14" t="n"/>
      <c r="E653" s="15" t="n"/>
    </row>
    <row r="654">
      <c r="A654" s="14" t="n"/>
      <c r="E654" s="15" t="n"/>
    </row>
    <row r="655">
      <c r="A655" s="14" t="n"/>
      <c r="E655" s="15" t="n"/>
    </row>
    <row r="656">
      <c r="A656" s="14" t="n"/>
      <c r="E656" s="15" t="n"/>
    </row>
    <row r="657">
      <c r="A657" s="14" t="n"/>
      <c r="E657" s="15" t="n"/>
    </row>
    <row r="658">
      <c r="A658" s="14" t="n"/>
      <c r="E658" s="15" t="n"/>
    </row>
    <row r="659">
      <c r="A659" s="14" t="n"/>
      <c r="E659" s="15" t="n"/>
    </row>
    <row r="660">
      <c r="A660" s="14" t="n"/>
      <c r="E660" s="15" t="n"/>
    </row>
    <row r="661">
      <c r="A661" s="14" t="n"/>
      <c r="E661" s="15" t="n"/>
    </row>
    <row r="662">
      <c r="A662" s="14" t="n"/>
      <c r="E662" s="15" t="n"/>
    </row>
    <row r="663">
      <c r="A663" s="14" t="n"/>
      <c r="E663" s="15" t="n"/>
    </row>
    <row r="664">
      <c r="A664" s="14" t="n"/>
      <c r="E664" s="15" t="n"/>
    </row>
    <row r="665">
      <c r="A665" s="14" t="n"/>
      <c r="E665" s="15" t="n"/>
    </row>
    <row r="666">
      <c r="A666" s="14" t="n"/>
      <c r="E666" s="15" t="n"/>
    </row>
    <row r="667">
      <c r="A667" s="14" t="n"/>
      <c r="E667" s="15" t="n"/>
    </row>
    <row r="668">
      <c r="A668" s="14" t="n"/>
      <c r="E668" s="15" t="n"/>
    </row>
    <row r="669">
      <c r="A669" s="14" t="n"/>
      <c r="E669" s="15" t="n"/>
    </row>
    <row r="670">
      <c r="A670" s="14" t="n"/>
      <c r="E670" s="15" t="n"/>
    </row>
    <row r="671">
      <c r="A671" s="14" t="n"/>
      <c r="E671" s="15" t="n"/>
    </row>
    <row r="672">
      <c r="A672" s="14" t="n"/>
      <c r="E672" s="15" t="n"/>
    </row>
    <row r="673">
      <c r="A673" s="14" t="n"/>
      <c r="E673" s="15" t="n"/>
    </row>
    <row r="674">
      <c r="A674" s="14" t="n"/>
      <c r="E674" s="15" t="n"/>
    </row>
    <row r="675">
      <c r="A675" s="14" t="n"/>
      <c r="E675" s="15" t="n"/>
    </row>
    <row r="676">
      <c r="A676" s="14" t="n"/>
      <c r="E676" s="15" t="n"/>
    </row>
    <row r="677">
      <c r="A677" s="14" t="n"/>
      <c r="E677" s="15" t="n"/>
    </row>
    <row r="678">
      <c r="A678" s="14" t="n"/>
      <c r="E678" s="15" t="n"/>
    </row>
    <row r="679">
      <c r="A679" s="14" t="n"/>
      <c r="E679" s="15" t="n"/>
    </row>
    <row r="680">
      <c r="A680" s="14" t="n"/>
      <c r="E680" s="15" t="n"/>
    </row>
    <row r="681">
      <c r="A681" s="14" t="n"/>
      <c r="E681" s="15" t="n"/>
    </row>
    <row r="682">
      <c r="A682" s="14" t="n"/>
      <c r="E682" s="15" t="n"/>
    </row>
    <row r="683">
      <c r="A683" s="14" t="n"/>
      <c r="E683" s="15" t="n"/>
    </row>
    <row r="684">
      <c r="A684" s="14" t="n"/>
      <c r="E684" s="15" t="n"/>
    </row>
    <row r="685">
      <c r="A685" s="14" t="n"/>
      <c r="E685" s="15" t="n"/>
    </row>
    <row r="686">
      <c r="A686" s="14" t="n"/>
      <c r="E686" s="15" t="n"/>
    </row>
    <row r="687">
      <c r="A687" s="14" t="n"/>
      <c r="E687" s="15" t="n"/>
    </row>
    <row r="688">
      <c r="A688" s="14" t="n"/>
      <c r="E688" s="15" t="n"/>
    </row>
    <row r="689">
      <c r="A689" s="14" t="n"/>
      <c r="E689" s="15" t="n"/>
    </row>
    <row r="690">
      <c r="A690" s="14" t="n"/>
      <c r="E690" s="15" t="n"/>
    </row>
    <row r="691">
      <c r="A691" s="14" t="n"/>
      <c r="E691" s="15" t="n"/>
    </row>
    <row r="692">
      <c r="A692" s="14" t="n"/>
      <c r="E692" s="15" t="n"/>
    </row>
    <row r="693">
      <c r="A693" s="14" t="n"/>
      <c r="E693" s="15" t="n"/>
    </row>
    <row r="694">
      <c r="A694" s="14" t="n"/>
      <c r="E694" s="15" t="n"/>
    </row>
    <row r="695">
      <c r="A695" s="14" t="n"/>
      <c r="E695" s="15" t="n"/>
    </row>
    <row r="696">
      <c r="A696" s="14" t="n"/>
      <c r="E696" s="15" t="n"/>
    </row>
    <row r="697">
      <c r="A697" s="14" t="n"/>
      <c r="E697" s="15" t="n"/>
    </row>
    <row r="698">
      <c r="A698" s="14" t="n"/>
      <c r="E698" s="15" t="n"/>
    </row>
    <row r="699">
      <c r="A699" s="14" t="n"/>
      <c r="E699" s="15" t="n"/>
    </row>
    <row r="700">
      <c r="A700" s="14" t="n"/>
      <c r="E700" s="15" t="n"/>
    </row>
    <row r="701">
      <c r="A701" s="14" t="n"/>
      <c r="E701" s="15" t="n"/>
    </row>
    <row r="702">
      <c r="A702" s="14" t="n"/>
      <c r="E702" s="15" t="n"/>
    </row>
    <row r="703">
      <c r="A703" s="14" t="n"/>
      <c r="E703" s="15" t="n"/>
    </row>
    <row r="704">
      <c r="A704" s="14" t="n"/>
      <c r="E704" s="15" t="n"/>
    </row>
    <row r="705">
      <c r="A705" s="14" t="n"/>
      <c r="E705" s="15" t="n"/>
    </row>
    <row r="706">
      <c r="A706" s="14" t="n"/>
      <c r="E706" s="15" t="n"/>
    </row>
    <row r="707">
      <c r="A707" s="14" t="n"/>
      <c r="E707" s="15" t="n"/>
    </row>
    <row r="708">
      <c r="A708" s="14" t="n"/>
      <c r="E708" s="15" t="n"/>
    </row>
    <row r="709">
      <c r="A709" s="14" t="n"/>
      <c r="E709" s="15" t="n"/>
    </row>
    <row r="710">
      <c r="A710" s="14" t="n"/>
      <c r="E710" s="15" t="n"/>
    </row>
    <row r="711">
      <c r="A711" s="14" t="n"/>
      <c r="E711" s="15" t="n"/>
    </row>
    <row r="712">
      <c r="A712" s="14" t="n"/>
      <c r="E712" s="15" t="n"/>
    </row>
    <row r="713">
      <c r="A713" s="14" t="n"/>
      <c r="E713" s="15" t="n"/>
    </row>
    <row r="714">
      <c r="A714" s="14" t="n"/>
      <c r="E714" s="15" t="n"/>
    </row>
    <row r="715">
      <c r="A715" s="14" t="n"/>
      <c r="E715" s="15" t="n"/>
    </row>
    <row r="716">
      <c r="A716" s="14" t="n"/>
      <c r="E716" s="15" t="n"/>
    </row>
    <row r="717">
      <c r="A717" s="14" t="n"/>
      <c r="E717" s="15" t="n"/>
    </row>
    <row r="718">
      <c r="A718" s="14" t="n"/>
      <c r="E718" s="15" t="n"/>
    </row>
    <row r="719">
      <c r="A719" s="14" t="n"/>
      <c r="E719" s="15" t="n"/>
    </row>
    <row r="720">
      <c r="A720" s="14" t="n"/>
      <c r="E720" s="15" t="n"/>
    </row>
    <row r="721">
      <c r="A721" s="14" t="n"/>
      <c r="E721" s="15" t="n"/>
    </row>
    <row r="722">
      <c r="A722" s="14" t="n"/>
      <c r="E722" s="15" t="n"/>
    </row>
    <row r="723">
      <c r="A723" s="14" t="n"/>
      <c r="E723" s="15" t="n"/>
    </row>
    <row r="724">
      <c r="A724" s="14" t="n"/>
      <c r="E724" s="15" t="n"/>
    </row>
    <row r="725">
      <c r="A725" s="14" t="n"/>
      <c r="E725" s="15" t="n"/>
    </row>
    <row r="726">
      <c r="A726" s="14" t="n"/>
      <c r="E726" s="15" t="n"/>
    </row>
    <row r="727">
      <c r="A727" s="14" t="n"/>
      <c r="E727" s="15" t="n"/>
    </row>
    <row r="728">
      <c r="A728" s="14" t="n"/>
      <c r="E728" s="15" t="n"/>
    </row>
    <row r="729">
      <c r="A729" s="14" t="n"/>
      <c r="E729" s="15" t="n"/>
    </row>
    <row r="730">
      <c r="A730" s="14" t="n"/>
      <c r="E730" s="15" t="n"/>
    </row>
    <row r="731">
      <c r="A731" s="14" t="n"/>
      <c r="E731" s="15" t="n"/>
    </row>
    <row r="732">
      <c r="A732" s="14" t="n"/>
      <c r="E732" s="15" t="n"/>
    </row>
    <row r="733">
      <c r="A733" s="14" t="n"/>
      <c r="E733" s="15" t="n"/>
    </row>
    <row r="734">
      <c r="A734" s="14" t="n"/>
      <c r="E734" s="15" t="n"/>
    </row>
    <row r="735">
      <c r="A735" s="14" t="n"/>
      <c r="E735" s="15" t="n"/>
    </row>
    <row r="736">
      <c r="A736" s="14" t="n"/>
      <c r="E736" s="15" t="n"/>
    </row>
    <row r="737">
      <c r="A737" s="14" t="n"/>
      <c r="E737" s="15" t="n"/>
    </row>
    <row r="738">
      <c r="A738" s="14" t="n"/>
      <c r="E738" s="15" t="n"/>
    </row>
    <row r="739">
      <c r="A739" s="14" t="n"/>
      <c r="E739" s="15" t="n"/>
    </row>
    <row r="740">
      <c r="A740" s="14" t="n"/>
      <c r="E740" s="15" t="n"/>
    </row>
    <row r="741">
      <c r="A741" s="14" t="n"/>
      <c r="E741" s="15" t="n"/>
    </row>
    <row r="742">
      <c r="A742" s="14" t="n"/>
      <c r="E742" s="15" t="n"/>
    </row>
    <row r="743">
      <c r="A743" s="14" t="n"/>
      <c r="E743" s="15" t="n"/>
    </row>
    <row r="744">
      <c r="A744" s="14" t="n"/>
      <c r="E744" s="15" t="n"/>
    </row>
    <row r="745">
      <c r="A745" s="14" t="n"/>
      <c r="E745" s="15" t="n"/>
    </row>
    <row r="746">
      <c r="A746" s="14" t="n"/>
      <c r="E746" s="15" t="n"/>
    </row>
    <row r="747">
      <c r="A747" s="14" t="n"/>
      <c r="E747" s="15" t="n"/>
    </row>
    <row r="748">
      <c r="A748" s="14" t="n"/>
      <c r="E748" s="15" t="n"/>
    </row>
    <row r="749">
      <c r="A749" s="14" t="n"/>
      <c r="E749" s="15" t="n"/>
    </row>
    <row r="750">
      <c r="A750" s="14" t="n"/>
      <c r="E750" s="15" t="n"/>
    </row>
    <row r="751">
      <c r="A751" s="14" t="n"/>
      <c r="E751" s="15" t="n"/>
    </row>
    <row r="752">
      <c r="A752" s="14" t="n"/>
      <c r="E752" s="15" t="n"/>
    </row>
    <row r="753">
      <c r="A753" s="14" t="n"/>
      <c r="E753" s="15" t="n"/>
    </row>
    <row r="754">
      <c r="A754" s="14" t="n"/>
      <c r="E754" s="15" t="n"/>
    </row>
    <row r="755">
      <c r="A755" s="14" t="n"/>
      <c r="E755" s="15" t="n"/>
    </row>
    <row r="756">
      <c r="A756" s="14" t="n"/>
      <c r="E756" s="15" t="n"/>
    </row>
    <row r="757">
      <c r="A757" s="14" t="n"/>
      <c r="E757" s="15" t="n"/>
    </row>
    <row r="758">
      <c r="A758" s="14" t="n"/>
      <c r="E758" s="15" t="n"/>
    </row>
    <row r="759">
      <c r="A759" s="14" t="n"/>
      <c r="E759" s="15" t="n"/>
    </row>
    <row r="760">
      <c r="A760" s="14" t="n"/>
      <c r="E760" s="15" t="n"/>
    </row>
    <row r="761">
      <c r="A761" s="14" t="n"/>
      <c r="E761" s="15" t="n"/>
    </row>
    <row r="762">
      <c r="A762" s="14" t="n"/>
      <c r="E762" s="15" t="n"/>
    </row>
    <row r="763">
      <c r="A763" s="14" t="n"/>
      <c r="E763" s="15" t="n"/>
    </row>
    <row r="764">
      <c r="A764" s="14" t="n"/>
      <c r="E764" s="15" t="n"/>
    </row>
    <row r="765">
      <c r="A765" s="14" t="n"/>
      <c r="E765" s="15" t="n"/>
    </row>
    <row r="766">
      <c r="A766" s="14" t="n"/>
      <c r="E766" s="15" t="n"/>
    </row>
    <row r="767">
      <c r="A767" s="14" t="n"/>
      <c r="E767" s="15" t="n"/>
    </row>
    <row r="768">
      <c r="A768" s="14" t="n"/>
      <c r="E768" s="15" t="n"/>
    </row>
    <row r="769">
      <c r="A769" s="14" t="n"/>
      <c r="E769" s="15" t="n"/>
    </row>
    <row r="770">
      <c r="A770" s="14" t="n"/>
      <c r="E770" s="15" t="n"/>
    </row>
    <row r="771">
      <c r="A771" s="14" t="n"/>
      <c r="E771" s="15" t="n"/>
    </row>
    <row r="772">
      <c r="A772" s="14" t="n"/>
      <c r="E772" s="15" t="n"/>
    </row>
    <row r="773">
      <c r="A773" s="14" t="n"/>
      <c r="E773" s="15" t="n"/>
    </row>
    <row r="774">
      <c r="A774" s="14" t="n"/>
      <c r="E774" s="15" t="n"/>
    </row>
    <row r="775">
      <c r="A775" s="14" t="n"/>
      <c r="E775" s="15" t="n"/>
    </row>
    <row r="776">
      <c r="A776" s="14" t="n"/>
      <c r="E776" s="15" t="n"/>
    </row>
    <row r="777">
      <c r="A777" s="14" t="n"/>
      <c r="E777" s="15" t="n"/>
    </row>
    <row r="778">
      <c r="A778" s="14" t="n"/>
      <c r="E778" s="15" t="n"/>
    </row>
    <row r="779">
      <c r="A779" s="14" t="n"/>
      <c r="E779" s="15" t="n"/>
    </row>
    <row r="780">
      <c r="A780" s="14" t="n"/>
      <c r="E780" s="15" t="n"/>
    </row>
    <row r="781">
      <c r="A781" s="14" t="n"/>
      <c r="E781" s="15" t="n"/>
    </row>
    <row r="782">
      <c r="A782" s="14" t="n"/>
      <c r="E782" s="15" t="n"/>
    </row>
    <row r="783">
      <c r="A783" s="14" t="n"/>
      <c r="E783" s="15" t="n"/>
    </row>
    <row r="784">
      <c r="A784" s="14" t="n"/>
      <c r="E784" s="15" t="n"/>
    </row>
    <row r="785">
      <c r="A785" s="14" t="n"/>
      <c r="E785" s="15" t="n"/>
    </row>
    <row r="786">
      <c r="A786" s="14" t="n"/>
      <c r="E786" s="15" t="n"/>
    </row>
    <row r="787">
      <c r="A787" s="14" t="n"/>
      <c r="E787" s="15" t="n"/>
    </row>
    <row r="788">
      <c r="A788" s="14" t="n"/>
      <c r="E788" s="15" t="n"/>
    </row>
    <row r="789">
      <c r="A789" s="14" t="n"/>
      <c r="E789" s="15" t="n"/>
    </row>
    <row r="790">
      <c r="A790" s="14" t="n"/>
      <c r="E790" s="15" t="n"/>
    </row>
    <row r="791">
      <c r="A791" s="14" t="n"/>
      <c r="E791" s="15" t="n"/>
    </row>
    <row r="792">
      <c r="A792" s="14" t="n"/>
      <c r="E792" s="15" t="n"/>
    </row>
    <row r="793">
      <c r="A793" s="14" t="n"/>
      <c r="E793" s="15" t="n"/>
    </row>
    <row r="794">
      <c r="A794" s="14" t="n"/>
      <c r="E794" s="15" t="n"/>
    </row>
    <row r="795">
      <c r="A795" s="14" t="n"/>
      <c r="E795" s="15" t="n"/>
    </row>
    <row r="796">
      <c r="A796" s="14" t="n"/>
      <c r="E796" s="15" t="n"/>
    </row>
    <row r="797">
      <c r="A797" s="14" t="n"/>
      <c r="E797" s="15" t="n"/>
    </row>
    <row r="798">
      <c r="A798" s="14" t="n"/>
      <c r="E798" s="15" t="n"/>
    </row>
    <row r="799">
      <c r="A799" s="14" t="n"/>
      <c r="E799" s="15" t="n"/>
    </row>
    <row r="800">
      <c r="A800" s="14" t="n"/>
      <c r="E800" s="15" t="n"/>
    </row>
    <row r="801">
      <c r="A801" s="14" t="n"/>
      <c r="E801" s="15" t="n"/>
    </row>
    <row r="802">
      <c r="A802" s="14" t="n"/>
      <c r="E802" s="15" t="n"/>
    </row>
    <row r="803">
      <c r="A803" s="14" t="n"/>
      <c r="E803" s="15" t="n"/>
    </row>
    <row r="804">
      <c r="A804" s="14" t="n"/>
      <c r="E804" s="15" t="n"/>
    </row>
    <row r="805">
      <c r="A805" s="14" t="n"/>
      <c r="E805" s="15" t="n"/>
    </row>
    <row r="806">
      <c r="A806" s="14" t="n"/>
      <c r="E806" s="15" t="n"/>
    </row>
    <row r="807">
      <c r="A807" s="14" t="n"/>
      <c r="E807" s="15" t="n"/>
    </row>
    <row r="808">
      <c r="A808" s="14" t="n"/>
      <c r="E808" s="15" t="n"/>
    </row>
    <row r="809">
      <c r="A809" s="14" t="n"/>
      <c r="E809" s="15" t="n"/>
    </row>
    <row r="810">
      <c r="A810" s="14" t="n"/>
      <c r="E810" s="15" t="n"/>
    </row>
    <row r="811">
      <c r="A811" s="14" t="n"/>
      <c r="E811" s="15" t="n"/>
    </row>
    <row r="812">
      <c r="A812" s="14" t="n"/>
      <c r="E812" s="15" t="n"/>
    </row>
    <row r="813">
      <c r="A813" s="14" t="n"/>
      <c r="E813" s="15" t="n"/>
    </row>
    <row r="814">
      <c r="A814" s="14" t="n"/>
      <c r="E814" s="15" t="n"/>
    </row>
    <row r="815">
      <c r="A815" s="14" t="n"/>
      <c r="E815" s="15" t="n"/>
    </row>
    <row r="816">
      <c r="A816" s="14" t="n"/>
      <c r="E816" s="15" t="n"/>
    </row>
    <row r="817">
      <c r="A817" s="14" t="n"/>
      <c r="E817" s="15" t="n"/>
    </row>
    <row r="818">
      <c r="A818" s="14" t="n"/>
      <c r="E818" s="15" t="n"/>
    </row>
    <row r="819">
      <c r="A819" s="14" t="n"/>
      <c r="E819" s="15" t="n"/>
    </row>
    <row r="820">
      <c r="A820" s="14" t="n"/>
      <c r="E820" s="15" t="n"/>
    </row>
    <row r="821">
      <c r="A821" s="14" t="n"/>
      <c r="E821" s="15" t="n"/>
    </row>
    <row r="822">
      <c r="A822" s="14" t="n"/>
      <c r="E822" s="15" t="n"/>
    </row>
    <row r="823">
      <c r="A823" s="14" t="n"/>
      <c r="E823" s="15" t="n"/>
    </row>
    <row r="824">
      <c r="A824" s="14" t="n"/>
      <c r="E824" s="15" t="n"/>
    </row>
    <row r="825">
      <c r="A825" s="14" t="n"/>
      <c r="E825" s="15" t="n"/>
    </row>
    <row r="826">
      <c r="A826" s="14" t="n"/>
      <c r="E826" s="15" t="n"/>
    </row>
    <row r="827">
      <c r="A827" s="14" t="n"/>
      <c r="E827" s="15" t="n"/>
    </row>
    <row r="828">
      <c r="A828" s="14" t="n"/>
      <c r="E828" s="15" t="n"/>
    </row>
    <row r="829">
      <c r="A829" s="14" t="n"/>
      <c r="E829" s="15" t="n"/>
    </row>
    <row r="830">
      <c r="A830" s="14" t="n"/>
      <c r="E830" s="15" t="n"/>
    </row>
    <row r="831">
      <c r="A831" s="14" t="n"/>
      <c r="E831" s="15" t="n"/>
    </row>
    <row r="832">
      <c r="A832" s="14" t="n"/>
      <c r="E832" s="15" t="n"/>
    </row>
    <row r="833">
      <c r="A833" s="14" t="n"/>
      <c r="E833" s="15" t="n"/>
    </row>
    <row r="834">
      <c r="A834" s="14" t="n"/>
      <c r="E834" s="15" t="n"/>
    </row>
    <row r="835">
      <c r="A835" s="14" t="n"/>
      <c r="E835" s="15" t="n"/>
    </row>
    <row r="836">
      <c r="A836" s="14" t="n"/>
      <c r="E836" s="15" t="n"/>
    </row>
    <row r="837">
      <c r="A837" s="14" t="n"/>
      <c r="E837" s="15" t="n"/>
    </row>
    <row r="838">
      <c r="A838" s="14" t="n"/>
      <c r="E838" s="15" t="n"/>
    </row>
    <row r="839">
      <c r="A839" s="14" t="n"/>
      <c r="E839" s="15" t="n"/>
    </row>
    <row r="840">
      <c r="A840" s="14" t="n"/>
      <c r="E840" s="15" t="n"/>
    </row>
    <row r="841">
      <c r="A841" s="14" t="n"/>
      <c r="E841" s="15" t="n"/>
    </row>
    <row r="842">
      <c r="A842" s="14" t="n"/>
      <c r="E842" s="15" t="n"/>
    </row>
    <row r="843">
      <c r="A843" s="14" t="n"/>
      <c r="E843" s="15" t="n"/>
    </row>
    <row r="844">
      <c r="A844" s="14" t="n"/>
      <c r="E844" s="15" t="n"/>
    </row>
    <row r="845">
      <c r="A845" s="14" t="n"/>
      <c r="E845" s="15" t="n"/>
    </row>
    <row r="846">
      <c r="A846" s="14" t="n"/>
      <c r="E846" s="15" t="n"/>
    </row>
    <row r="847">
      <c r="A847" s="14" t="n"/>
      <c r="E847" s="15" t="n"/>
    </row>
    <row r="848">
      <c r="A848" s="14" t="n"/>
      <c r="E848" s="15" t="n"/>
    </row>
    <row r="849">
      <c r="A849" s="14" t="n"/>
      <c r="E849" s="15" t="n"/>
    </row>
    <row r="850">
      <c r="A850" s="14" t="n"/>
      <c r="E850" s="15" t="n"/>
    </row>
    <row r="851">
      <c r="A851" s="14" t="n"/>
      <c r="E851" s="15" t="n"/>
    </row>
    <row r="852">
      <c r="A852" s="14" t="n"/>
      <c r="E852" s="15" t="n"/>
    </row>
    <row r="853">
      <c r="A853" s="14" t="n"/>
      <c r="E853" s="15" t="n"/>
    </row>
    <row r="854">
      <c r="A854" s="14" t="n"/>
      <c r="E854" s="15" t="n"/>
    </row>
    <row r="855">
      <c r="A855" s="14" t="n"/>
      <c r="E855" s="15" t="n"/>
    </row>
    <row r="856">
      <c r="A856" s="14" t="n"/>
      <c r="E856" s="15" t="n"/>
    </row>
    <row r="857">
      <c r="A857" s="14" t="n"/>
      <c r="E857" s="15" t="n"/>
    </row>
    <row r="858">
      <c r="A858" s="14" t="n"/>
      <c r="E858" s="15" t="n"/>
    </row>
    <row r="859">
      <c r="A859" s="14" t="n"/>
      <c r="E859" s="15" t="n"/>
    </row>
    <row r="860">
      <c r="A860" s="14" t="n"/>
      <c r="E860" s="15" t="n"/>
    </row>
    <row r="861">
      <c r="A861" s="14" t="n"/>
      <c r="E861" s="15" t="n"/>
    </row>
    <row r="862">
      <c r="A862" s="14" t="n"/>
      <c r="E862" s="15" t="n"/>
    </row>
    <row r="863">
      <c r="A863" s="14" t="n"/>
      <c r="E863" s="15" t="n"/>
    </row>
    <row r="864">
      <c r="A864" s="14" t="n"/>
      <c r="E864" s="15" t="n"/>
    </row>
    <row r="865">
      <c r="A865" s="14" t="n"/>
      <c r="E865" s="15" t="n"/>
    </row>
    <row r="866">
      <c r="A866" s="14" t="n"/>
      <c r="E866" s="15" t="n"/>
    </row>
    <row r="867">
      <c r="A867" s="14" t="n"/>
      <c r="E867" s="15" t="n"/>
    </row>
    <row r="868">
      <c r="A868" s="14" t="n"/>
      <c r="E868" s="15" t="n"/>
    </row>
    <row r="869">
      <c r="A869" s="14" t="n"/>
      <c r="E869" s="15" t="n"/>
    </row>
    <row r="870">
      <c r="A870" s="14" t="n"/>
      <c r="E870" s="15" t="n"/>
    </row>
    <row r="871">
      <c r="A871" s="14" t="n"/>
      <c r="E871" s="15" t="n"/>
    </row>
    <row r="872">
      <c r="A872" s="14" t="n"/>
      <c r="E872" s="15" t="n"/>
    </row>
    <row r="873">
      <c r="A873" s="14" t="n"/>
      <c r="E873" s="15" t="n"/>
    </row>
    <row r="874">
      <c r="A874" s="14" t="n"/>
      <c r="E874" s="15" t="n"/>
    </row>
    <row r="875">
      <c r="A875" s="14" t="n"/>
      <c r="E875" s="15" t="n"/>
    </row>
    <row r="876">
      <c r="A876" s="14" t="n"/>
      <c r="E876" s="15" t="n"/>
    </row>
    <row r="877">
      <c r="A877" s="14" t="n"/>
      <c r="E877" s="15" t="n"/>
    </row>
    <row r="878">
      <c r="A878" s="14" t="n"/>
      <c r="E878" s="15" t="n"/>
    </row>
    <row r="879">
      <c r="A879" s="14" t="n"/>
      <c r="E879" s="15" t="n"/>
    </row>
    <row r="880">
      <c r="A880" s="14" t="n"/>
      <c r="E880" s="15" t="n"/>
    </row>
    <row r="881">
      <c r="A881" s="14" t="n"/>
      <c r="E881" s="15" t="n"/>
    </row>
    <row r="882">
      <c r="A882" s="14" t="n"/>
      <c r="E882" s="15" t="n"/>
    </row>
    <row r="883">
      <c r="A883" s="14" t="n"/>
      <c r="E883" s="15" t="n"/>
    </row>
    <row r="884">
      <c r="A884" s="14" t="n"/>
      <c r="E884" s="15" t="n"/>
    </row>
    <row r="885">
      <c r="A885" s="14" t="n"/>
      <c r="E885" s="15" t="n"/>
    </row>
    <row r="886">
      <c r="A886" s="14" t="n"/>
      <c r="E886" s="15" t="n"/>
    </row>
    <row r="887">
      <c r="A887" s="14" t="n"/>
      <c r="E887" s="15" t="n"/>
    </row>
    <row r="888">
      <c r="A888" s="14" t="n"/>
      <c r="E888" s="15" t="n"/>
    </row>
    <row r="889">
      <c r="A889" s="14" t="n"/>
      <c r="E889" s="15" t="n"/>
    </row>
    <row r="890">
      <c r="A890" s="14" t="n"/>
      <c r="E890" s="15" t="n"/>
    </row>
    <row r="891">
      <c r="A891" s="14" t="n"/>
      <c r="E891" s="15" t="n"/>
    </row>
    <row r="892">
      <c r="A892" s="14" t="n"/>
      <c r="E892" s="15" t="n"/>
    </row>
    <row r="893">
      <c r="A893" s="14" t="n"/>
      <c r="E893" s="15" t="n"/>
    </row>
    <row r="894">
      <c r="A894" s="14" t="n"/>
      <c r="E894" s="15" t="n"/>
    </row>
    <row r="895">
      <c r="A895" s="14" t="n"/>
      <c r="E895" s="15" t="n"/>
    </row>
    <row r="896">
      <c r="A896" s="14" t="n"/>
      <c r="E896" s="15" t="n"/>
    </row>
    <row r="897">
      <c r="A897" s="14" t="n"/>
      <c r="E897" s="15" t="n"/>
    </row>
    <row r="898">
      <c r="A898" s="14" t="n"/>
      <c r="E898" s="15" t="n"/>
    </row>
    <row r="899">
      <c r="A899" s="14" t="n"/>
      <c r="E899" s="15" t="n"/>
    </row>
    <row r="900">
      <c r="A900" s="14" t="n"/>
      <c r="E900" s="15" t="n"/>
    </row>
    <row r="901">
      <c r="A901" s="14" t="n"/>
      <c r="E901" s="15" t="n"/>
    </row>
    <row r="902">
      <c r="A902" s="14" t="n"/>
      <c r="E902" s="15" t="n"/>
    </row>
    <row r="903">
      <c r="A903" s="14" t="n"/>
      <c r="E903" s="15" t="n"/>
    </row>
    <row r="904">
      <c r="A904" s="14" t="n"/>
      <c r="E904" s="15" t="n"/>
    </row>
    <row r="905">
      <c r="A905" s="14" t="n"/>
      <c r="E905" s="15" t="n"/>
    </row>
    <row r="906">
      <c r="A906" s="14" t="n"/>
      <c r="E906" s="15" t="n"/>
    </row>
    <row r="907">
      <c r="A907" s="14" t="n"/>
      <c r="E907" s="15" t="n"/>
    </row>
    <row r="908">
      <c r="A908" s="14" t="n"/>
      <c r="E908" s="15" t="n"/>
    </row>
    <row r="909">
      <c r="A909" s="14" t="n"/>
      <c r="E909" s="15" t="n"/>
    </row>
    <row r="910">
      <c r="A910" s="14" t="n"/>
      <c r="E910" s="15" t="n"/>
    </row>
    <row r="911">
      <c r="A911" s="14" t="n"/>
      <c r="E911" s="15" t="n"/>
    </row>
    <row r="912">
      <c r="A912" s="14" t="n"/>
      <c r="E912" s="15" t="n"/>
    </row>
    <row r="913">
      <c r="A913" s="14" t="n"/>
      <c r="E913" s="15" t="n"/>
    </row>
    <row r="914">
      <c r="A914" s="14" t="n"/>
      <c r="E914" s="15" t="n"/>
    </row>
    <row r="915">
      <c r="A915" s="14" t="n"/>
      <c r="E915" s="15" t="n"/>
    </row>
    <row r="916">
      <c r="A916" s="14" t="n"/>
      <c r="E916" s="15" t="n"/>
    </row>
    <row r="917">
      <c r="A917" s="14" t="n"/>
      <c r="E917" s="15" t="n"/>
    </row>
    <row r="918">
      <c r="A918" s="14" t="n"/>
      <c r="E918" s="15" t="n"/>
    </row>
    <row r="919">
      <c r="A919" s="14" t="n"/>
      <c r="E919" s="15" t="n"/>
    </row>
    <row r="920">
      <c r="A920" s="14" t="n"/>
      <c r="E920" s="15" t="n"/>
    </row>
    <row r="921">
      <c r="A921" s="14" t="n"/>
      <c r="E921" s="15" t="n"/>
    </row>
    <row r="922">
      <c r="A922" s="14" t="n"/>
      <c r="E922" s="15" t="n"/>
    </row>
    <row r="923">
      <c r="A923" s="14" t="n"/>
      <c r="E923" s="15" t="n"/>
    </row>
    <row r="924">
      <c r="A924" s="14" t="n"/>
      <c r="E924" s="15" t="n"/>
    </row>
    <row r="925">
      <c r="A925" s="14" t="n"/>
      <c r="E925" s="15" t="n"/>
    </row>
    <row r="926">
      <c r="A926" s="14" t="n"/>
      <c r="E926" s="15" t="n"/>
    </row>
    <row r="927">
      <c r="A927" s="14" t="n"/>
      <c r="E927" s="15" t="n"/>
    </row>
    <row r="928">
      <c r="A928" s="14" t="n"/>
      <c r="E928" s="15" t="n"/>
    </row>
    <row r="929">
      <c r="A929" s="14" t="n"/>
      <c r="E929" s="15" t="n"/>
    </row>
    <row r="930">
      <c r="A930" s="14" t="n"/>
      <c r="E930" s="15" t="n"/>
    </row>
    <row r="931">
      <c r="A931" s="14" t="n"/>
      <c r="E931" s="15" t="n"/>
    </row>
    <row r="932">
      <c r="A932" s="14" t="n"/>
      <c r="E932" s="15" t="n"/>
    </row>
    <row r="933">
      <c r="A933" s="14" t="n"/>
      <c r="E933" s="15" t="n"/>
    </row>
    <row r="934">
      <c r="A934" s="14" t="n"/>
      <c r="E934" s="15" t="n"/>
    </row>
    <row r="935">
      <c r="A935" s="14" t="n"/>
      <c r="E935" s="15" t="n"/>
    </row>
    <row r="936">
      <c r="A936" s="14" t="n"/>
      <c r="E936" s="15" t="n"/>
    </row>
    <row r="937">
      <c r="A937" s="14" t="n"/>
      <c r="E937" s="15" t="n"/>
    </row>
    <row r="938">
      <c r="A938" s="14" t="n"/>
      <c r="E938" s="15" t="n"/>
    </row>
    <row r="939">
      <c r="A939" s="14" t="n"/>
      <c r="E939" s="15" t="n"/>
    </row>
    <row r="940">
      <c r="A940" s="14" t="n"/>
      <c r="E940" s="15" t="n"/>
    </row>
    <row r="941">
      <c r="A941" s="14" t="n"/>
      <c r="E941" s="15" t="n"/>
    </row>
    <row r="942">
      <c r="A942" s="14" t="n"/>
      <c r="E942" s="15" t="n"/>
    </row>
    <row r="943">
      <c r="A943" s="14" t="n"/>
      <c r="E943" s="15" t="n"/>
    </row>
    <row r="944">
      <c r="A944" s="14" t="n"/>
      <c r="E944" s="15" t="n"/>
    </row>
    <row r="945">
      <c r="A945" s="14" t="n"/>
      <c r="E945" s="15" t="n"/>
    </row>
    <row r="946">
      <c r="A946" s="14" t="n"/>
      <c r="E946" s="15" t="n"/>
    </row>
    <row r="947">
      <c r="A947" s="14" t="n"/>
      <c r="E947" s="15" t="n"/>
    </row>
    <row r="948">
      <c r="A948" s="14" t="n"/>
      <c r="E948" s="15" t="n"/>
    </row>
    <row r="949">
      <c r="A949" s="14" t="n"/>
      <c r="E949" s="15" t="n"/>
    </row>
    <row r="950">
      <c r="A950" s="14" t="n"/>
      <c r="E950" s="15" t="n"/>
    </row>
    <row r="951">
      <c r="A951" s="14" t="n"/>
      <c r="E951" s="15" t="n"/>
    </row>
    <row r="952">
      <c r="A952" s="14" t="n"/>
      <c r="E952" s="15" t="n"/>
    </row>
    <row r="953">
      <c r="A953" s="14" t="n"/>
      <c r="E953" s="15" t="n"/>
    </row>
    <row r="954">
      <c r="A954" s="14" t="n"/>
      <c r="E954" s="15" t="n"/>
    </row>
    <row r="955">
      <c r="A955" s="14" t="n"/>
      <c r="E955" s="15" t="n"/>
    </row>
    <row r="956">
      <c r="A956" s="14" t="n"/>
      <c r="E956" s="15" t="n"/>
    </row>
    <row r="957">
      <c r="A957" s="14" t="n"/>
      <c r="E957" s="15" t="n"/>
    </row>
    <row r="958">
      <c r="A958" s="14" t="n"/>
      <c r="E958" s="15" t="n"/>
    </row>
    <row r="959">
      <c r="A959" s="14" t="n"/>
      <c r="E959" s="15" t="n"/>
    </row>
    <row r="960">
      <c r="A960" s="14" t="n"/>
      <c r="E960" s="15" t="n"/>
    </row>
    <row r="961">
      <c r="A961" s="14" t="n"/>
      <c r="E961" s="15" t="n"/>
    </row>
    <row r="962">
      <c r="A962" s="14" t="n"/>
      <c r="E962" s="15" t="n"/>
    </row>
    <row r="963">
      <c r="A963" s="14" t="n"/>
      <c r="E963" s="15" t="n"/>
    </row>
    <row r="964">
      <c r="A964" s="14" t="n"/>
      <c r="E964" s="15" t="n"/>
    </row>
    <row r="965">
      <c r="A965" s="14" t="n"/>
      <c r="E965" s="15" t="n"/>
    </row>
    <row r="966">
      <c r="A966" s="14" t="n"/>
      <c r="E966" s="15" t="n"/>
    </row>
    <row r="967">
      <c r="A967" s="14" t="n"/>
      <c r="E967" s="15" t="n"/>
    </row>
    <row r="968">
      <c r="A968" s="14" t="n"/>
      <c r="E968" s="15" t="n"/>
    </row>
    <row r="969">
      <c r="A969" s="14" t="n"/>
      <c r="E969" s="15" t="n"/>
    </row>
    <row r="970">
      <c r="A970" s="14" t="n"/>
      <c r="E970" s="15" t="n"/>
    </row>
    <row r="971">
      <c r="A971" s="14" t="n"/>
      <c r="E971" s="15" t="n"/>
    </row>
    <row r="972">
      <c r="A972" s="14" t="n"/>
      <c r="E972" s="15" t="n"/>
    </row>
    <row r="973">
      <c r="A973" s="14" t="n"/>
      <c r="E973" s="15" t="n"/>
    </row>
    <row r="974">
      <c r="A974" s="14" t="n"/>
      <c r="E974" s="15" t="n"/>
    </row>
    <row r="975">
      <c r="A975" s="14" t="n"/>
      <c r="E975" s="15" t="n"/>
    </row>
    <row r="976">
      <c r="A976" s="14" t="n"/>
      <c r="E976" s="15" t="n"/>
    </row>
    <row r="977">
      <c r="A977" s="14" t="n"/>
      <c r="E977" s="15" t="n"/>
    </row>
    <row r="978">
      <c r="A978" s="14" t="n"/>
      <c r="E978" s="15" t="n"/>
    </row>
    <row r="979">
      <c r="A979" s="14" t="n"/>
      <c r="E979" s="15" t="n"/>
    </row>
    <row r="980">
      <c r="A980" s="14" t="n"/>
      <c r="E980" s="15" t="n"/>
    </row>
    <row r="981">
      <c r="A981" s="14" t="n"/>
      <c r="E981" s="15" t="n"/>
    </row>
    <row r="982">
      <c r="A982" s="14" t="n"/>
      <c r="E982" s="15" t="n"/>
    </row>
    <row r="983">
      <c r="A983" s="14" t="n"/>
      <c r="E983" s="15" t="n"/>
    </row>
    <row r="984">
      <c r="A984" s="14" t="n"/>
      <c r="E984" s="15" t="n"/>
    </row>
    <row r="985">
      <c r="A985" s="14" t="n"/>
      <c r="E985" s="15" t="n"/>
    </row>
    <row r="986">
      <c r="A986" s="14" t="n"/>
      <c r="E986" s="15" t="n"/>
    </row>
    <row r="987">
      <c r="A987" s="14" t="n"/>
      <c r="E987" s="15" t="n"/>
    </row>
    <row r="988">
      <c r="A988" s="14" t="n"/>
      <c r="E988" s="15" t="n"/>
    </row>
    <row r="989">
      <c r="A989" s="14" t="n"/>
      <c r="E989" s="15" t="n"/>
    </row>
    <row r="990">
      <c r="A990" s="14" t="n"/>
      <c r="E990" s="15" t="n"/>
    </row>
    <row r="991">
      <c r="A991" s="14" t="n"/>
      <c r="E991" s="15" t="n"/>
    </row>
    <row r="992">
      <c r="A992" s="14" t="n"/>
      <c r="E992" s="15" t="n"/>
    </row>
    <row r="993">
      <c r="A993" s="14" t="n"/>
      <c r="E993" s="15" t="n"/>
    </row>
    <row r="994">
      <c r="A994" s="14" t="n"/>
      <c r="E994" s="15" t="n"/>
    </row>
    <row r="995">
      <c r="A995" s="14" t="n"/>
      <c r="E995" s="15" t="n"/>
    </row>
    <row r="996">
      <c r="A996" s="14" t="n"/>
      <c r="E996" s="15" t="n"/>
    </row>
    <row r="997">
      <c r="A997" s="14" t="n"/>
      <c r="E997" s="15" t="n"/>
    </row>
    <row r="998">
      <c r="A998" s="14" t="n"/>
      <c r="E998" s="15" t="n"/>
    </row>
    <row r="999">
      <c r="A999" s="14" t="n"/>
      <c r="E999" s="15" t="n"/>
    </row>
    <row r="1000">
      <c r="A1000" s="14" t="n"/>
      <c r="E1000" s="15" t="n"/>
    </row>
  </sheetData>
  <dataValidations count="3">
    <dataValidation sqref="B2:B1000" showDropDown="0" showInputMessage="0" showErrorMessage="0" allowBlank="1" type="list">
      <formula1>"Поступление,Расход"</formula1>
    </dataValidation>
    <dataValidation sqref="C2:C1000" showDropDown="0" showInputMessage="0" showErrorMessage="0" allowBlank="1" type="list">
      <formula1>=Справочник!$A$2:$A$40</formula1>
    </dataValidation>
    <dataValidation sqref="D2:D1000" showDropDown="0" showInputMessage="0" showErrorMessage="0" allowBlank="1" type="list">
      <formula1>=Справочник!$D$2:$D$12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39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</cols>
  <sheetData>
    <row r="1">
      <c r="A1" s="16" t="inlineStr">
        <is>
          <t>ДДС по месяцам, 2026</t>
        </is>
      </c>
    </row>
    <row r="2">
      <c r="A2" s="10" t="inlineStr">
        <is>
          <t>Год в ячейке B3 можно поменять, отчёт пересчитается.</t>
        </is>
      </c>
    </row>
    <row r="3">
      <c r="A3" s="17" t="inlineStr">
        <is>
          <t>Год:</t>
        </is>
      </c>
      <c r="B3" t="n">
        <v>2026</v>
      </c>
    </row>
    <row r="5">
      <c r="A5" s="18" t="inlineStr">
        <is>
          <t>Статья</t>
        </is>
      </c>
      <c r="B5" s="19" t="inlineStr">
        <is>
          <t>Янв</t>
        </is>
      </c>
      <c r="C5" s="19" t="inlineStr">
        <is>
          <t>Фев</t>
        </is>
      </c>
      <c r="D5" s="19" t="inlineStr">
        <is>
          <t>Мар</t>
        </is>
      </c>
      <c r="E5" s="19" t="inlineStr">
        <is>
          <t>Апр</t>
        </is>
      </c>
      <c r="F5" s="19" t="inlineStr">
        <is>
          <t>Май</t>
        </is>
      </c>
      <c r="G5" s="19" t="inlineStr">
        <is>
          <t>Июн</t>
        </is>
      </c>
      <c r="H5" s="19" t="inlineStr">
        <is>
          <t>Июл</t>
        </is>
      </c>
      <c r="I5" s="19" t="inlineStr">
        <is>
          <t>Авг</t>
        </is>
      </c>
      <c r="J5" s="19" t="inlineStr">
        <is>
          <t>Сен</t>
        </is>
      </c>
      <c r="K5" s="19" t="inlineStr">
        <is>
          <t>Окт</t>
        </is>
      </c>
      <c r="L5" s="19" t="inlineStr">
        <is>
          <t>Ноя</t>
        </is>
      </c>
      <c r="M5" s="19" t="inlineStr">
        <is>
          <t>Дек</t>
        </is>
      </c>
      <c r="N5" s="20" t="inlineStr">
        <is>
          <t>Итого</t>
        </is>
      </c>
    </row>
    <row r="6">
      <c r="A6" s="21" t="inlineStr">
        <is>
          <t>Поступления</t>
        </is>
      </c>
    </row>
    <row r="7">
      <c r="A7">
        <f>IFERROR(INDEX(Справочник!$A$2:$A$40,SMALL(IF(Справочник!$B$2:$B$40="Поступление",ROW(Справочник!$B$2:$B$40)-1),1)),"")</f>
        <v/>
      </c>
      <c r="B7" s="22">
        <f>IF($A7="","",SUMPRODUCT((Операции!$C$2:$C$1000=$A7)*(MONTH(Операции!$A$2:$A$1000+0)=1)*(YEAR(Операции!$A$2:$A$1000+0)=$B$3)*Операции!$E$2:$E$1000))</f>
        <v/>
      </c>
      <c r="C7" s="22">
        <f>IF($A7="","",SUMPRODUCT((Операции!$C$2:$C$1000=$A7)*(MONTH(Операции!$A$2:$A$1000+0)=2)*(YEAR(Операции!$A$2:$A$1000+0)=$B$3)*Операции!$E$2:$E$1000))</f>
        <v/>
      </c>
      <c r="D7" s="22">
        <f>IF($A7="","",SUMPRODUCT((Операции!$C$2:$C$1000=$A7)*(MONTH(Операции!$A$2:$A$1000+0)=3)*(YEAR(Операции!$A$2:$A$1000+0)=$B$3)*Операции!$E$2:$E$1000))</f>
        <v/>
      </c>
      <c r="E7" s="22">
        <f>IF($A7="","",SUMPRODUCT((Операции!$C$2:$C$1000=$A7)*(MONTH(Операции!$A$2:$A$1000+0)=4)*(YEAR(Операции!$A$2:$A$1000+0)=$B$3)*Операции!$E$2:$E$1000))</f>
        <v/>
      </c>
      <c r="F7" s="22">
        <f>IF($A7="","",SUMPRODUCT((Операции!$C$2:$C$1000=$A7)*(MONTH(Операции!$A$2:$A$1000+0)=5)*(YEAR(Операции!$A$2:$A$1000+0)=$B$3)*Операции!$E$2:$E$1000))</f>
        <v/>
      </c>
      <c r="G7" s="22">
        <f>IF($A7="","",SUMPRODUCT((Операции!$C$2:$C$1000=$A7)*(MONTH(Операции!$A$2:$A$1000+0)=6)*(YEAR(Операции!$A$2:$A$1000+0)=$B$3)*Операции!$E$2:$E$1000))</f>
        <v/>
      </c>
      <c r="H7" s="22">
        <f>IF($A7="","",SUMPRODUCT((Операции!$C$2:$C$1000=$A7)*(MONTH(Операции!$A$2:$A$1000+0)=7)*(YEAR(Операции!$A$2:$A$1000+0)=$B$3)*Операции!$E$2:$E$1000))</f>
        <v/>
      </c>
      <c r="I7" s="22">
        <f>IF($A7="","",SUMPRODUCT((Операции!$C$2:$C$1000=$A7)*(MONTH(Операции!$A$2:$A$1000+0)=8)*(YEAR(Операции!$A$2:$A$1000+0)=$B$3)*Операции!$E$2:$E$1000))</f>
        <v/>
      </c>
      <c r="J7" s="22">
        <f>IF($A7="","",SUMPRODUCT((Операции!$C$2:$C$1000=$A7)*(MONTH(Операции!$A$2:$A$1000+0)=9)*(YEAR(Операции!$A$2:$A$1000+0)=$B$3)*Операции!$E$2:$E$1000))</f>
        <v/>
      </c>
      <c r="K7" s="22">
        <f>IF($A7="","",SUMPRODUCT((Операции!$C$2:$C$1000=$A7)*(MONTH(Операции!$A$2:$A$1000+0)=10)*(YEAR(Операции!$A$2:$A$1000+0)=$B$3)*Операции!$E$2:$E$1000))</f>
        <v/>
      </c>
      <c r="L7" s="22">
        <f>IF($A7="","",SUMPRODUCT((Операции!$C$2:$C$1000=$A7)*(MONTH(Операции!$A$2:$A$1000+0)=11)*(YEAR(Операции!$A$2:$A$1000+0)=$B$3)*Операции!$E$2:$E$1000))</f>
        <v/>
      </c>
      <c r="M7" s="22">
        <f>IF($A7="","",SUMPRODUCT((Операции!$C$2:$C$1000=$A7)*(MONTH(Операции!$A$2:$A$1000+0)=12)*(YEAR(Операции!$A$2:$A$1000+0)=$B$3)*Операции!$E$2:$E$1000))</f>
        <v/>
      </c>
      <c r="N7" s="23">
        <f>IF($A7="","",SUM(B7:M7))</f>
        <v/>
      </c>
    </row>
    <row r="8">
      <c r="A8">
        <f>IFERROR(INDEX(Справочник!$A$2:$A$40,SMALL(IF(Справочник!$B$2:$B$40="Поступление",ROW(Справочник!$B$2:$B$40)-1),2)),"")</f>
        <v/>
      </c>
      <c r="B8" s="22">
        <f>IF($A8="","",SUMPRODUCT((Операции!$C$2:$C$1000=$A8)*(MONTH(Операции!$A$2:$A$1000+0)=1)*(YEAR(Операции!$A$2:$A$1000+0)=$B$3)*Операции!$E$2:$E$1000))</f>
        <v/>
      </c>
      <c r="C8" s="22">
        <f>IF($A8="","",SUMPRODUCT((Операции!$C$2:$C$1000=$A8)*(MONTH(Операции!$A$2:$A$1000+0)=2)*(YEAR(Операции!$A$2:$A$1000+0)=$B$3)*Операции!$E$2:$E$1000))</f>
        <v/>
      </c>
      <c r="D8" s="22">
        <f>IF($A8="","",SUMPRODUCT((Операции!$C$2:$C$1000=$A8)*(MONTH(Операции!$A$2:$A$1000+0)=3)*(YEAR(Операции!$A$2:$A$1000+0)=$B$3)*Операции!$E$2:$E$1000))</f>
        <v/>
      </c>
      <c r="E8" s="22">
        <f>IF($A8="","",SUMPRODUCT((Операции!$C$2:$C$1000=$A8)*(MONTH(Операции!$A$2:$A$1000+0)=4)*(YEAR(Операции!$A$2:$A$1000+0)=$B$3)*Операции!$E$2:$E$1000))</f>
        <v/>
      </c>
      <c r="F8" s="22">
        <f>IF($A8="","",SUMPRODUCT((Операции!$C$2:$C$1000=$A8)*(MONTH(Операции!$A$2:$A$1000+0)=5)*(YEAR(Операции!$A$2:$A$1000+0)=$B$3)*Операции!$E$2:$E$1000))</f>
        <v/>
      </c>
      <c r="G8" s="22">
        <f>IF($A8="","",SUMPRODUCT((Операции!$C$2:$C$1000=$A8)*(MONTH(Операции!$A$2:$A$1000+0)=6)*(YEAR(Операции!$A$2:$A$1000+0)=$B$3)*Операции!$E$2:$E$1000))</f>
        <v/>
      </c>
      <c r="H8" s="22">
        <f>IF($A8="","",SUMPRODUCT((Операции!$C$2:$C$1000=$A8)*(MONTH(Операции!$A$2:$A$1000+0)=7)*(YEAR(Операции!$A$2:$A$1000+0)=$B$3)*Операции!$E$2:$E$1000))</f>
        <v/>
      </c>
      <c r="I8" s="22">
        <f>IF($A8="","",SUMPRODUCT((Операции!$C$2:$C$1000=$A8)*(MONTH(Операции!$A$2:$A$1000+0)=8)*(YEAR(Операции!$A$2:$A$1000+0)=$B$3)*Операции!$E$2:$E$1000))</f>
        <v/>
      </c>
      <c r="J8" s="22">
        <f>IF($A8="","",SUMPRODUCT((Операции!$C$2:$C$1000=$A8)*(MONTH(Операции!$A$2:$A$1000+0)=9)*(YEAR(Операции!$A$2:$A$1000+0)=$B$3)*Операции!$E$2:$E$1000))</f>
        <v/>
      </c>
      <c r="K8" s="22">
        <f>IF($A8="","",SUMPRODUCT((Операции!$C$2:$C$1000=$A8)*(MONTH(Операции!$A$2:$A$1000+0)=10)*(YEAR(Операции!$A$2:$A$1000+0)=$B$3)*Операции!$E$2:$E$1000))</f>
        <v/>
      </c>
      <c r="L8" s="22">
        <f>IF($A8="","",SUMPRODUCT((Операции!$C$2:$C$1000=$A8)*(MONTH(Операции!$A$2:$A$1000+0)=11)*(YEAR(Операции!$A$2:$A$1000+0)=$B$3)*Операции!$E$2:$E$1000))</f>
        <v/>
      </c>
      <c r="M8" s="22">
        <f>IF($A8="","",SUMPRODUCT((Операции!$C$2:$C$1000=$A8)*(MONTH(Операции!$A$2:$A$1000+0)=12)*(YEAR(Операции!$A$2:$A$1000+0)=$B$3)*Операции!$E$2:$E$1000))</f>
        <v/>
      </c>
      <c r="N8" s="23">
        <f>IF($A8="","",SUM(B8:M8))</f>
        <v/>
      </c>
    </row>
    <row r="9">
      <c r="A9">
        <f>IFERROR(INDEX(Справочник!$A$2:$A$40,SMALL(IF(Справочник!$B$2:$B$40="Поступление",ROW(Справочник!$B$2:$B$40)-1),3)),"")</f>
        <v/>
      </c>
      <c r="B9" s="22">
        <f>IF($A9="","",SUMPRODUCT((Операции!$C$2:$C$1000=$A9)*(MONTH(Операции!$A$2:$A$1000+0)=1)*(YEAR(Операции!$A$2:$A$1000+0)=$B$3)*Операции!$E$2:$E$1000))</f>
        <v/>
      </c>
      <c r="C9" s="22">
        <f>IF($A9="","",SUMPRODUCT((Операции!$C$2:$C$1000=$A9)*(MONTH(Операции!$A$2:$A$1000+0)=2)*(YEAR(Операции!$A$2:$A$1000+0)=$B$3)*Операции!$E$2:$E$1000))</f>
        <v/>
      </c>
      <c r="D9" s="22">
        <f>IF($A9="","",SUMPRODUCT((Операции!$C$2:$C$1000=$A9)*(MONTH(Операции!$A$2:$A$1000+0)=3)*(YEAR(Операции!$A$2:$A$1000+0)=$B$3)*Операции!$E$2:$E$1000))</f>
        <v/>
      </c>
      <c r="E9" s="22">
        <f>IF($A9="","",SUMPRODUCT((Операции!$C$2:$C$1000=$A9)*(MONTH(Операции!$A$2:$A$1000+0)=4)*(YEAR(Операции!$A$2:$A$1000+0)=$B$3)*Операции!$E$2:$E$1000))</f>
        <v/>
      </c>
      <c r="F9" s="22">
        <f>IF($A9="","",SUMPRODUCT((Операции!$C$2:$C$1000=$A9)*(MONTH(Операции!$A$2:$A$1000+0)=5)*(YEAR(Операции!$A$2:$A$1000+0)=$B$3)*Операции!$E$2:$E$1000))</f>
        <v/>
      </c>
      <c r="G9" s="22">
        <f>IF($A9="","",SUMPRODUCT((Операции!$C$2:$C$1000=$A9)*(MONTH(Операции!$A$2:$A$1000+0)=6)*(YEAR(Операции!$A$2:$A$1000+0)=$B$3)*Операции!$E$2:$E$1000))</f>
        <v/>
      </c>
      <c r="H9" s="22">
        <f>IF($A9="","",SUMPRODUCT((Операции!$C$2:$C$1000=$A9)*(MONTH(Операции!$A$2:$A$1000+0)=7)*(YEAR(Операции!$A$2:$A$1000+0)=$B$3)*Операции!$E$2:$E$1000))</f>
        <v/>
      </c>
      <c r="I9" s="22">
        <f>IF($A9="","",SUMPRODUCT((Операции!$C$2:$C$1000=$A9)*(MONTH(Операции!$A$2:$A$1000+0)=8)*(YEAR(Операции!$A$2:$A$1000+0)=$B$3)*Операции!$E$2:$E$1000))</f>
        <v/>
      </c>
      <c r="J9" s="22">
        <f>IF($A9="","",SUMPRODUCT((Операции!$C$2:$C$1000=$A9)*(MONTH(Операции!$A$2:$A$1000+0)=9)*(YEAR(Операции!$A$2:$A$1000+0)=$B$3)*Операции!$E$2:$E$1000))</f>
        <v/>
      </c>
      <c r="K9" s="22">
        <f>IF($A9="","",SUMPRODUCT((Операции!$C$2:$C$1000=$A9)*(MONTH(Операции!$A$2:$A$1000+0)=10)*(YEAR(Операции!$A$2:$A$1000+0)=$B$3)*Операции!$E$2:$E$1000))</f>
        <v/>
      </c>
      <c r="L9" s="22">
        <f>IF($A9="","",SUMPRODUCT((Операции!$C$2:$C$1000=$A9)*(MONTH(Операции!$A$2:$A$1000+0)=11)*(YEAR(Операции!$A$2:$A$1000+0)=$B$3)*Операции!$E$2:$E$1000))</f>
        <v/>
      </c>
      <c r="M9" s="22">
        <f>IF($A9="","",SUMPRODUCT((Операции!$C$2:$C$1000=$A9)*(MONTH(Операции!$A$2:$A$1000+0)=12)*(YEAR(Операции!$A$2:$A$1000+0)=$B$3)*Операции!$E$2:$E$1000))</f>
        <v/>
      </c>
      <c r="N9" s="23">
        <f>IF($A9="","",SUM(B9:M9))</f>
        <v/>
      </c>
    </row>
    <row r="10">
      <c r="A10">
        <f>IFERROR(INDEX(Справочник!$A$2:$A$40,SMALL(IF(Справочник!$B$2:$B$40="Поступление",ROW(Справочник!$B$2:$B$40)-1),4)),"")</f>
        <v/>
      </c>
      <c r="B10" s="22">
        <f>IF($A10="","",SUMPRODUCT((Операции!$C$2:$C$1000=$A10)*(MONTH(Операции!$A$2:$A$1000+0)=1)*(YEAR(Операции!$A$2:$A$1000+0)=$B$3)*Операции!$E$2:$E$1000))</f>
        <v/>
      </c>
      <c r="C10" s="22">
        <f>IF($A10="","",SUMPRODUCT((Операции!$C$2:$C$1000=$A10)*(MONTH(Операции!$A$2:$A$1000+0)=2)*(YEAR(Операции!$A$2:$A$1000+0)=$B$3)*Операции!$E$2:$E$1000))</f>
        <v/>
      </c>
      <c r="D10" s="22">
        <f>IF($A10="","",SUMPRODUCT((Операции!$C$2:$C$1000=$A10)*(MONTH(Операции!$A$2:$A$1000+0)=3)*(YEAR(Операции!$A$2:$A$1000+0)=$B$3)*Операции!$E$2:$E$1000))</f>
        <v/>
      </c>
      <c r="E10" s="22">
        <f>IF($A10="","",SUMPRODUCT((Операции!$C$2:$C$1000=$A10)*(MONTH(Операции!$A$2:$A$1000+0)=4)*(YEAR(Операции!$A$2:$A$1000+0)=$B$3)*Операции!$E$2:$E$1000))</f>
        <v/>
      </c>
      <c r="F10" s="22">
        <f>IF($A10="","",SUMPRODUCT((Операции!$C$2:$C$1000=$A10)*(MONTH(Операции!$A$2:$A$1000+0)=5)*(YEAR(Операции!$A$2:$A$1000+0)=$B$3)*Операции!$E$2:$E$1000))</f>
        <v/>
      </c>
      <c r="G10" s="22">
        <f>IF($A10="","",SUMPRODUCT((Операции!$C$2:$C$1000=$A10)*(MONTH(Операции!$A$2:$A$1000+0)=6)*(YEAR(Операции!$A$2:$A$1000+0)=$B$3)*Операции!$E$2:$E$1000))</f>
        <v/>
      </c>
      <c r="H10" s="22">
        <f>IF($A10="","",SUMPRODUCT((Операции!$C$2:$C$1000=$A10)*(MONTH(Операции!$A$2:$A$1000+0)=7)*(YEAR(Операции!$A$2:$A$1000+0)=$B$3)*Операции!$E$2:$E$1000))</f>
        <v/>
      </c>
      <c r="I10" s="22">
        <f>IF($A10="","",SUMPRODUCT((Операции!$C$2:$C$1000=$A10)*(MONTH(Операции!$A$2:$A$1000+0)=8)*(YEAR(Операции!$A$2:$A$1000+0)=$B$3)*Операции!$E$2:$E$1000))</f>
        <v/>
      </c>
      <c r="J10" s="22">
        <f>IF($A10="","",SUMPRODUCT((Операции!$C$2:$C$1000=$A10)*(MONTH(Операции!$A$2:$A$1000+0)=9)*(YEAR(Операции!$A$2:$A$1000+0)=$B$3)*Операции!$E$2:$E$1000))</f>
        <v/>
      </c>
      <c r="K10" s="22">
        <f>IF($A10="","",SUMPRODUCT((Операции!$C$2:$C$1000=$A10)*(MONTH(Операции!$A$2:$A$1000+0)=10)*(YEAR(Операции!$A$2:$A$1000+0)=$B$3)*Операции!$E$2:$E$1000))</f>
        <v/>
      </c>
      <c r="L10" s="22">
        <f>IF($A10="","",SUMPRODUCT((Операции!$C$2:$C$1000=$A10)*(MONTH(Операции!$A$2:$A$1000+0)=11)*(YEAR(Операции!$A$2:$A$1000+0)=$B$3)*Операции!$E$2:$E$1000))</f>
        <v/>
      </c>
      <c r="M10" s="22">
        <f>IF($A10="","",SUMPRODUCT((Операции!$C$2:$C$1000=$A10)*(MONTH(Операции!$A$2:$A$1000+0)=12)*(YEAR(Операции!$A$2:$A$1000+0)=$B$3)*Операции!$E$2:$E$1000))</f>
        <v/>
      </c>
      <c r="N10" s="23">
        <f>IF($A10="","",SUM(B10:M10))</f>
        <v/>
      </c>
    </row>
    <row r="11">
      <c r="A11">
        <f>IFERROR(INDEX(Справочник!$A$2:$A$40,SMALL(IF(Справочник!$B$2:$B$40="Поступление",ROW(Справочник!$B$2:$B$40)-1),5)),"")</f>
        <v/>
      </c>
      <c r="B11" s="22">
        <f>IF($A11="","",SUMPRODUCT((Операции!$C$2:$C$1000=$A11)*(MONTH(Операции!$A$2:$A$1000+0)=1)*(YEAR(Операции!$A$2:$A$1000+0)=$B$3)*Операции!$E$2:$E$1000))</f>
        <v/>
      </c>
      <c r="C11" s="22">
        <f>IF($A11="","",SUMPRODUCT((Операции!$C$2:$C$1000=$A11)*(MONTH(Операции!$A$2:$A$1000+0)=2)*(YEAR(Операции!$A$2:$A$1000+0)=$B$3)*Операции!$E$2:$E$1000))</f>
        <v/>
      </c>
      <c r="D11" s="22">
        <f>IF($A11="","",SUMPRODUCT((Операции!$C$2:$C$1000=$A11)*(MONTH(Операции!$A$2:$A$1000+0)=3)*(YEAR(Операции!$A$2:$A$1000+0)=$B$3)*Операции!$E$2:$E$1000))</f>
        <v/>
      </c>
      <c r="E11" s="22">
        <f>IF($A11="","",SUMPRODUCT((Операции!$C$2:$C$1000=$A11)*(MONTH(Операции!$A$2:$A$1000+0)=4)*(YEAR(Операции!$A$2:$A$1000+0)=$B$3)*Операции!$E$2:$E$1000))</f>
        <v/>
      </c>
      <c r="F11" s="22">
        <f>IF($A11="","",SUMPRODUCT((Операции!$C$2:$C$1000=$A11)*(MONTH(Операции!$A$2:$A$1000+0)=5)*(YEAR(Операции!$A$2:$A$1000+0)=$B$3)*Операции!$E$2:$E$1000))</f>
        <v/>
      </c>
      <c r="G11" s="22">
        <f>IF($A11="","",SUMPRODUCT((Операции!$C$2:$C$1000=$A11)*(MONTH(Операции!$A$2:$A$1000+0)=6)*(YEAR(Операции!$A$2:$A$1000+0)=$B$3)*Операции!$E$2:$E$1000))</f>
        <v/>
      </c>
      <c r="H11" s="22">
        <f>IF($A11="","",SUMPRODUCT((Операции!$C$2:$C$1000=$A11)*(MONTH(Операции!$A$2:$A$1000+0)=7)*(YEAR(Операции!$A$2:$A$1000+0)=$B$3)*Операции!$E$2:$E$1000))</f>
        <v/>
      </c>
      <c r="I11" s="22">
        <f>IF($A11="","",SUMPRODUCT((Операции!$C$2:$C$1000=$A11)*(MONTH(Операции!$A$2:$A$1000+0)=8)*(YEAR(Операции!$A$2:$A$1000+0)=$B$3)*Операции!$E$2:$E$1000))</f>
        <v/>
      </c>
      <c r="J11" s="22">
        <f>IF($A11="","",SUMPRODUCT((Операции!$C$2:$C$1000=$A11)*(MONTH(Операции!$A$2:$A$1000+0)=9)*(YEAR(Операции!$A$2:$A$1000+0)=$B$3)*Операции!$E$2:$E$1000))</f>
        <v/>
      </c>
      <c r="K11" s="22">
        <f>IF($A11="","",SUMPRODUCT((Операции!$C$2:$C$1000=$A11)*(MONTH(Операции!$A$2:$A$1000+0)=10)*(YEAR(Операции!$A$2:$A$1000+0)=$B$3)*Операции!$E$2:$E$1000))</f>
        <v/>
      </c>
      <c r="L11" s="22">
        <f>IF($A11="","",SUMPRODUCT((Операции!$C$2:$C$1000=$A11)*(MONTH(Операции!$A$2:$A$1000+0)=11)*(YEAR(Операции!$A$2:$A$1000+0)=$B$3)*Операции!$E$2:$E$1000))</f>
        <v/>
      </c>
      <c r="M11" s="22">
        <f>IF($A11="","",SUMPRODUCT((Операции!$C$2:$C$1000=$A11)*(MONTH(Операции!$A$2:$A$1000+0)=12)*(YEAR(Операции!$A$2:$A$1000+0)=$B$3)*Операции!$E$2:$E$1000))</f>
        <v/>
      </c>
      <c r="N11" s="23">
        <f>IF($A11="","",SUM(B11:M11))</f>
        <v/>
      </c>
    </row>
    <row r="12">
      <c r="A12">
        <f>IFERROR(INDEX(Справочник!$A$2:$A$40,SMALL(IF(Справочник!$B$2:$B$40="Поступление",ROW(Справочник!$B$2:$B$40)-1),6)),"")</f>
        <v/>
      </c>
      <c r="B12" s="22">
        <f>IF($A12="","",SUMPRODUCT((Операции!$C$2:$C$1000=$A12)*(MONTH(Операции!$A$2:$A$1000+0)=1)*(YEAR(Операции!$A$2:$A$1000+0)=$B$3)*Операции!$E$2:$E$1000))</f>
        <v/>
      </c>
      <c r="C12" s="22">
        <f>IF($A12="","",SUMPRODUCT((Операции!$C$2:$C$1000=$A12)*(MONTH(Операции!$A$2:$A$1000+0)=2)*(YEAR(Операции!$A$2:$A$1000+0)=$B$3)*Операции!$E$2:$E$1000))</f>
        <v/>
      </c>
      <c r="D12" s="22">
        <f>IF($A12="","",SUMPRODUCT((Операции!$C$2:$C$1000=$A12)*(MONTH(Операции!$A$2:$A$1000+0)=3)*(YEAR(Операции!$A$2:$A$1000+0)=$B$3)*Операции!$E$2:$E$1000))</f>
        <v/>
      </c>
      <c r="E12" s="22">
        <f>IF($A12="","",SUMPRODUCT((Операции!$C$2:$C$1000=$A12)*(MONTH(Операции!$A$2:$A$1000+0)=4)*(YEAR(Операции!$A$2:$A$1000+0)=$B$3)*Операции!$E$2:$E$1000))</f>
        <v/>
      </c>
      <c r="F12" s="22">
        <f>IF($A12="","",SUMPRODUCT((Операции!$C$2:$C$1000=$A12)*(MONTH(Операции!$A$2:$A$1000+0)=5)*(YEAR(Операции!$A$2:$A$1000+0)=$B$3)*Операции!$E$2:$E$1000))</f>
        <v/>
      </c>
      <c r="G12" s="22">
        <f>IF($A12="","",SUMPRODUCT((Операции!$C$2:$C$1000=$A12)*(MONTH(Операции!$A$2:$A$1000+0)=6)*(YEAR(Операции!$A$2:$A$1000+0)=$B$3)*Операции!$E$2:$E$1000))</f>
        <v/>
      </c>
      <c r="H12" s="22">
        <f>IF($A12="","",SUMPRODUCT((Операции!$C$2:$C$1000=$A12)*(MONTH(Операции!$A$2:$A$1000+0)=7)*(YEAR(Операции!$A$2:$A$1000+0)=$B$3)*Операции!$E$2:$E$1000))</f>
        <v/>
      </c>
      <c r="I12" s="22">
        <f>IF($A12="","",SUMPRODUCT((Операции!$C$2:$C$1000=$A12)*(MONTH(Операции!$A$2:$A$1000+0)=8)*(YEAR(Операции!$A$2:$A$1000+0)=$B$3)*Операции!$E$2:$E$1000))</f>
        <v/>
      </c>
      <c r="J12" s="22">
        <f>IF($A12="","",SUMPRODUCT((Операции!$C$2:$C$1000=$A12)*(MONTH(Операции!$A$2:$A$1000+0)=9)*(YEAR(Операции!$A$2:$A$1000+0)=$B$3)*Операции!$E$2:$E$1000))</f>
        <v/>
      </c>
      <c r="K12" s="22">
        <f>IF($A12="","",SUMPRODUCT((Операции!$C$2:$C$1000=$A12)*(MONTH(Операции!$A$2:$A$1000+0)=10)*(YEAR(Операции!$A$2:$A$1000+0)=$B$3)*Операции!$E$2:$E$1000))</f>
        <v/>
      </c>
      <c r="L12" s="22">
        <f>IF($A12="","",SUMPRODUCT((Операции!$C$2:$C$1000=$A12)*(MONTH(Операции!$A$2:$A$1000+0)=11)*(YEAR(Операции!$A$2:$A$1000+0)=$B$3)*Операции!$E$2:$E$1000))</f>
        <v/>
      </c>
      <c r="M12" s="22">
        <f>IF($A12="","",SUMPRODUCT((Операции!$C$2:$C$1000=$A12)*(MONTH(Операции!$A$2:$A$1000+0)=12)*(YEAR(Операции!$A$2:$A$1000+0)=$B$3)*Операции!$E$2:$E$1000))</f>
        <v/>
      </c>
      <c r="N12" s="23">
        <f>IF($A12="","",SUM(B12:M12))</f>
        <v/>
      </c>
    </row>
    <row r="13">
      <c r="A13">
        <f>IFERROR(INDEX(Справочник!$A$2:$A$40,SMALL(IF(Справочник!$B$2:$B$40="Поступление",ROW(Справочник!$B$2:$B$40)-1),7)),"")</f>
        <v/>
      </c>
      <c r="B13" s="22">
        <f>IF($A13="","",SUMPRODUCT((Операции!$C$2:$C$1000=$A13)*(MONTH(Операции!$A$2:$A$1000+0)=1)*(YEAR(Операции!$A$2:$A$1000+0)=$B$3)*Операции!$E$2:$E$1000))</f>
        <v/>
      </c>
      <c r="C13" s="22">
        <f>IF($A13="","",SUMPRODUCT((Операции!$C$2:$C$1000=$A13)*(MONTH(Операции!$A$2:$A$1000+0)=2)*(YEAR(Операции!$A$2:$A$1000+0)=$B$3)*Операции!$E$2:$E$1000))</f>
        <v/>
      </c>
      <c r="D13" s="22">
        <f>IF($A13="","",SUMPRODUCT((Операции!$C$2:$C$1000=$A13)*(MONTH(Операции!$A$2:$A$1000+0)=3)*(YEAR(Операции!$A$2:$A$1000+0)=$B$3)*Операции!$E$2:$E$1000))</f>
        <v/>
      </c>
      <c r="E13" s="22">
        <f>IF($A13="","",SUMPRODUCT((Операции!$C$2:$C$1000=$A13)*(MONTH(Операции!$A$2:$A$1000+0)=4)*(YEAR(Операции!$A$2:$A$1000+0)=$B$3)*Операции!$E$2:$E$1000))</f>
        <v/>
      </c>
      <c r="F13" s="22">
        <f>IF($A13="","",SUMPRODUCT((Операции!$C$2:$C$1000=$A13)*(MONTH(Операции!$A$2:$A$1000+0)=5)*(YEAR(Операции!$A$2:$A$1000+0)=$B$3)*Операции!$E$2:$E$1000))</f>
        <v/>
      </c>
      <c r="G13" s="22">
        <f>IF($A13="","",SUMPRODUCT((Операции!$C$2:$C$1000=$A13)*(MONTH(Операции!$A$2:$A$1000+0)=6)*(YEAR(Операции!$A$2:$A$1000+0)=$B$3)*Операции!$E$2:$E$1000))</f>
        <v/>
      </c>
      <c r="H13" s="22">
        <f>IF($A13="","",SUMPRODUCT((Операции!$C$2:$C$1000=$A13)*(MONTH(Операции!$A$2:$A$1000+0)=7)*(YEAR(Операции!$A$2:$A$1000+0)=$B$3)*Операции!$E$2:$E$1000))</f>
        <v/>
      </c>
      <c r="I13" s="22">
        <f>IF($A13="","",SUMPRODUCT((Операции!$C$2:$C$1000=$A13)*(MONTH(Операции!$A$2:$A$1000+0)=8)*(YEAR(Операции!$A$2:$A$1000+0)=$B$3)*Операции!$E$2:$E$1000))</f>
        <v/>
      </c>
      <c r="J13" s="22">
        <f>IF($A13="","",SUMPRODUCT((Операции!$C$2:$C$1000=$A13)*(MONTH(Операции!$A$2:$A$1000+0)=9)*(YEAR(Операции!$A$2:$A$1000+0)=$B$3)*Операции!$E$2:$E$1000))</f>
        <v/>
      </c>
      <c r="K13" s="22">
        <f>IF($A13="","",SUMPRODUCT((Операции!$C$2:$C$1000=$A13)*(MONTH(Операции!$A$2:$A$1000+0)=10)*(YEAR(Операции!$A$2:$A$1000+0)=$B$3)*Операции!$E$2:$E$1000))</f>
        <v/>
      </c>
      <c r="L13" s="22">
        <f>IF($A13="","",SUMPRODUCT((Операции!$C$2:$C$1000=$A13)*(MONTH(Операции!$A$2:$A$1000+0)=11)*(YEAR(Операции!$A$2:$A$1000+0)=$B$3)*Операции!$E$2:$E$1000))</f>
        <v/>
      </c>
      <c r="M13" s="22">
        <f>IF($A13="","",SUMPRODUCT((Операции!$C$2:$C$1000=$A13)*(MONTH(Операции!$A$2:$A$1000+0)=12)*(YEAR(Операции!$A$2:$A$1000+0)=$B$3)*Операции!$E$2:$E$1000))</f>
        <v/>
      </c>
      <c r="N13" s="23">
        <f>IF($A13="","",SUM(B13:M13))</f>
        <v/>
      </c>
    </row>
    <row r="14">
      <c r="A14">
        <f>IFERROR(INDEX(Справочник!$A$2:$A$40,SMALL(IF(Справочник!$B$2:$B$40="Поступление",ROW(Справочник!$B$2:$B$40)-1),8)),"")</f>
        <v/>
      </c>
      <c r="B14" s="22">
        <f>IF($A14="","",SUMPRODUCT((Операции!$C$2:$C$1000=$A14)*(MONTH(Операции!$A$2:$A$1000+0)=1)*(YEAR(Операции!$A$2:$A$1000+0)=$B$3)*Операции!$E$2:$E$1000))</f>
        <v/>
      </c>
      <c r="C14" s="22">
        <f>IF($A14="","",SUMPRODUCT((Операции!$C$2:$C$1000=$A14)*(MONTH(Операции!$A$2:$A$1000+0)=2)*(YEAR(Операции!$A$2:$A$1000+0)=$B$3)*Операции!$E$2:$E$1000))</f>
        <v/>
      </c>
      <c r="D14" s="22">
        <f>IF($A14="","",SUMPRODUCT((Операции!$C$2:$C$1000=$A14)*(MONTH(Операции!$A$2:$A$1000+0)=3)*(YEAR(Операции!$A$2:$A$1000+0)=$B$3)*Операции!$E$2:$E$1000))</f>
        <v/>
      </c>
      <c r="E14" s="22">
        <f>IF($A14="","",SUMPRODUCT((Операции!$C$2:$C$1000=$A14)*(MONTH(Операции!$A$2:$A$1000+0)=4)*(YEAR(Операции!$A$2:$A$1000+0)=$B$3)*Операции!$E$2:$E$1000))</f>
        <v/>
      </c>
      <c r="F14" s="22">
        <f>IF($A14="","",SUMPRODUCT((Операции!$C$2:$C$1000=$A14)*(MONTH(Операции!$A$2:$A$1000+0)=5)*(YEAR(Операции!$A$2:$A$1000+0)=$B$3)*Операции!$E$2:$E$1000))</f>
        <v/>
      </c>
      <c r="G14" s="22">
        <f>IF($A14="","",SUMPRODUCT((Операции!$C$2:$C$1000=$A14)*(MONTH(Операции!$A$2:$A$1000+0)=6)*(YEAR(Операции!$A$2:$A$1000+0)=$B$3)*Операции!$E$2:$E$1000))</f>
        <v/>
      </c>
      <c r="H14" s="22">
        <f>IF($A14="","",SUMPRODUCT((Операции!$C$2:$C$1000=$A14)*(MONTH(Операции!$A$2:$A$1000+0)=7)*(YEAR(Операции!$A$2:$A$1000+0)=$B$3)*Операции!$E$2:$E$1000))</f>
        <v/>
      </c>
      <c r="I14" s="22">
        <f>IF($A14="","",SUMPRODUCT((Операции!$C$2:$C$1000=$A14)*(MONTH(Операции!$A$2:$A$1000+0)=8)*(YEAR(Операции!$A$2:$A$1000+0)=$B$3)*Операции!$E$2:$E$1000))</f>
        <v/>
      </c>
      <c r="J14" s="22">
        <f>IF($A14="","",SUMPRODUCT((Операции!$C$2:$C$1000=$A14)*(MONTH(Операции!$A$2:$A$1000+0)=9)*(YEAR(Операции!$A$2:$A$1000+0)=$B$3)*Операции!$E$2:$E$1000))</f>
        <v/>
      </c>
      <c r="K14" s="22">
        <f>IF($A14="","",SUMPRODUCT((Операции!$C$2:$C$1000=$A14)*(MONTH(Операции!$A$2:$A$1000+0)=10)*(YEAR(Операции!$A$2:$A$1000+0)=$B$3)*Операции!$E$2:$E$1000))</f>
        <v/>
      </c>
      <c r="L14" s="22">
        <f>IF($A14="","",SUMPRODUCT((Операции!$C$2:$C$1000=$A14)*(MONTH(Операции!$A$2:$A$1000+0)=11)*(YEAR(Операции!$A$2:$A$1000+0)=$B$3)*Операции!$E$2:$E$1000))</f>
        <v/>
      </c>
      <c r="M14" s="22">
        <f>IF($A14="","",SUMPRODUCT((Операции!$C$2:$C$1000=$A14)*(MONTH(Операции!$A$2:$A$1000+0)=12)*(YEAR(Операции!$A$2:$A$1000+0)=$B$3)*Операции!$E$2:$E$1000))</f>
        <v/>
      </c>
      <c r="N14" s="23">
        <f>IF($A14="","",SUM(B14:M14))</f>
        <v/>
      </c>
    </row>
    <row r="15">
      <c r="A15" s="17" t="inlineStr">
        <is>
          <t>Итого поступления</t>
        </is>
      </c>
      <c r="B15" s="24">
        <f>SUMPRODUCT((Операции!$B$2:$B$1000="Поступление")*(MONTH(Операции!$A$2:$A$1000+0)=1)*(YEAR(Операции!$A$2:$A$1000+0)=$B$3)*Операции!$E$2:$E$1000)</f>
        <v/>
      </c>
      <c r="C15" s="24">
        <f>SUMPRODUCT((Операции!$B$2:$B$1000="Поступление")*(MONTH(Операции!$A$2:$A$1000+0)=2)*(YEAR(Операции!$A$2:$A$1000+0)=$B$3)*Операции!$E$2:$E$1000)</f>
        <v/>
      </c>
      <c r="D15" s="24">
        <f>SUMPRODUCT((Операции!$B$2:$B$1000="Поступление")*(MONTH(Операции!$A$2:$A$1000+0)=3)*(YEAR(Операции!$A$2:$A$1000+0)=$B$3)*Операции!$E$2:$E$1000)</f>
        <v/>
      </c>
      <c r="E15" s="24">
        <f>SUMPRODUCT((Операции!$B$2:$B$1000="Поступление")*(MONTH(Операции!$A$2:$A$1000+0)=4)*(YEAR(Операции!$A$2:$A$1000+0)=$B$3)*Операции!$E$2:$E$1000)</f>
        <v/>
      </c>
      <c r="F15" s="24">
        <f>SUMPRODUCT((Операции!$B$2:$B$1000="Поступление")*(MONTH(Операции!$A$2:$A$1000+0)=5)*(YEAR(Операции!$A$2:$A$1000+0)=$B$3)*Операции!$E$2:$E$1000)</f>
        <v/>
      </c>
      <c r="G15" s="24">
        <f>SUMPRODUCT((Операции!$B$2:$B$1000="Поступление")*(MONTH(Операции!$A$2:$A$1000+0)=6)*(YEAR(Операции!$A$2:$A$1000+0)=$B$3)*Операции!$E$2:$E$1000)</f>
        <v/>
      </c>
      <c r="H15" s="24">
        <f>SUMPRODUCT((Операции!$B$2:$B$1000="Поступление")*(MONTH(Операции!$A$2:$A$1000+0)=7)*(YEAR(Операции!$A$2:$A$1000+0)=$B$3)*Операции!$E$2:$E$1000)</f>
        <v/>
      </c>
      <c r="I15" s="24">
        <f>SUMPRODUCT((Операции!$B$2:$B$1000="Поступление")*(MONTH(Операции!$A$2:$A$1000+0)=8)*(YEAR(Операции!$A$2:$A$1000+0)=$B$3)*Операции!$E$2:$E$1000)</f>
        <v/>
      </c>
      <c r="J15" s="24">
        <f>SUMPRODUCT((Операции!$B$2:$B$1000="Поступление")*(MONTH(Операции!$A$2:$A$1000+0)=9)*(YEAR(Операции!$A$2:$A$1000+0)=$B$3)*Операции!$E$2:$E$1000)</f>
        <v/>
      </c>
      <c r="K15" s="24">
        <f>SUMPRODUCT((Операции!$B$2:$B$1000="Поступление")*(MONTH(Операции!$A$2:$A$1000+0)=10)*(YEAR(Операции!$A$2:$A$1000+0)=$B$3)*Операции!$E$2:$E$1000)</f>
        <v/>
      </c>
      <c r="L15" s="24">
        <f>SUMPRODUCT((Операции!$B$2:$B$1000="Поступление")*(MONTH(Операции!$A$2:$A$1000+0)=11)*(YEAR(Операции!$A$2:$A$1000+0)=$B$3)*Операции!$E$2:$E$1000)</f>
        <v/>
      </c>
      <c r="M15" s="24">
        <f>SUMPRODUCT((Операции!$B$2:$B$1000="Поступление")*(MONTH(Операции!$A$2:$A$1000+0)=12)*(YEAR(Операции!$A$2:$A$1000+0)=$B$3)*Операции!$E$2:$E$1000)</f>
        <v/>
      </c>
      <c r="N15" s="24">
        <f>SUM(B15:M15)</f>
        <v/>
      </c>
    </row>
    <row r="17">
      <c r="A17" s="25" t="inlineStr">
        <is>
          <t>Расходы</t>
        </is>
      </c>
    </row>
    <row r="18">
      <c r="A18">
        <f>IFERROR(INDEX(Справочник!$A$2:$A$40,SMALL(IF(Справочник!$B$2:$B$40="Расход",ROW(Справочник!$B$2:$B$40)-1),1)),"")</f>
        <v/>
      </c>
      <c r="B18" s="22">
        <f>IF($A18="","",SUMPRODUCT((Операции!$C$2:$C$1000=$A18)*(MONTH(Операции!$A$2:$A$1000+0)=1)*(YEAR(Операции!$A$2:$A$1000+0)=$B$3)*Операции!$E$2:$E$1000))</f>
        <v/>
      </c>
      <c r="C18" s="22">
        <f>IF($A18="","",SUMPRODUCT((Операции!$C$2:$C$1000=$A18)*(MONTH(Операции!$A$2:$A$1000+0)=2)*(YEAR(Операции!$A$2:$A$1000+0)=$B$3)*Операции!$E$2:$E$1000))</f>
        <v/>
      </c>
      <c r="D18" s="22">
        <f>IF($A18="","",SUMPRODUCT((Операции!$C$2:$C$1000=$A18)*(MONTH(Операции!$A$2:$A$1000+0)=3)*(YEAR(Операции!$A$2:$A$1000+0)=$B$3)*Операции!$E$2:$E$1000))</f>
        <v/>
      </c>
      <c r="E18" s="22">
        <f>IF($A18="","",SUMPRODUCT((Операции!$C$2:$C$1000=$A18)*(MONTH(Операции!$A$2:$A$1000+0)=4)*(YEAR(Операции!$A$2:$A$1000+0)=$B$3)*Операции!$E$2:$E$1000))</f>
        <v/>
      </c>
      <c r="F18" s="22">
        <f>IF($A18="","",SUMPRODUCT((Операции!$C$2:$C$1000=$A18)*(MONTH(Операции!$A$2:$A$1000+0)=5)*(YEAR(Операции!$A$2:$A$1000+0)=$B$3)*Операции!$E$2:$E$1000))</f>
        <v/>
      </c>
      <c r="G18" s="22">
        <f>IF($A18="","",SUMPRODUCT((Операции!$C$2:$C$1000=$A18)*(MONTH(Операции!$A$2:$A$1000+0)=6)*(YEAR(Операции!$A$2:$A$1000+0)=$B$3)*Операции!$E$2:$E$1000))</f>
        <v/>
      </c>
      <c r="H18" s="22">
        <f>IF($A18="","",SUMPRODUCT((Операции!$C$2:$C$1000=$A18)*(MONTH(Операции!$A$2:$A$1000+0)=7)*(YEAR(Операции!$A$2:$A$1000+0)=$B$3)*Операции!$E$2:$E$1000))</f>
        <v/>
      </c>
      <c r="I18" s="22">
        <f>IF($A18="","",SUMPRODUCT((Операции!$C$2:$C$1000=$A18)*(MONTH(Операции!$A$2:$A$1000+0)=8)*(YEAR(Операции!$A$2:$A$1000+0)=$B$3)*Операции!$E$2:$E$1000))</f>
        <v/>
      </c>
      <c r="J18" s="22">
        <f>IF($A18="","",SUMPRODUCT((Операции!$C$2:$C$1000=$A18)*(MONTH(Операции!$A$2:$A$1000+0)=9)*(YEAR(Операции!$A$2:$A$1000+0)=$B$3)*Операции!$E$2:$E$1000))</f>
        <v/>
      </c>
      <c r="K18" s="22">
        <f>IF($A18="","",SUMPRODUCT((Операции!$C$2:$C$1000=$A18)*(MONTH(Операции!$A$2:$A$1000+0)=10)*(YEAR(Операции!$A$2:$A$1000+0)=$B$3)*Операции!$E$2:$E$1000))</f>
        <v/>
      </c>
      <c r="L18" s="22">
        <f>IF($A18="","",SUMPRODUCT((Операции!$C$2:$C$1000=$A18)*(MONTH(Операции!$A$2:$A$1000+0)=11)*(YEAR(Операции!$A$2:$A$1000+0)=$B$3)*Операции!$E$2:$E$1000))</f>
        <v/>
      </c>
      <c r="M18" s="22">
        <f>IF($A18="","",SUMPRODUCT((Операции!$C$2:$C$1000=$A18)*(MONTH(Операции!$A$2:$A$1000+0)=12)*(YEAR(Операции!$A$2:$A$1000+0)=$B$3)*Операции!$E$2:$E$1000))</f>
        <v/>
      </c>
      <c r="N18" s="23">
        <f>IF($A18="","",SUM(B18:M18))</f>
        <v/>
      </c>
    </row>
    <row r="19">
      <c r="A19">
        <f>IFERROR(INDEX(Справочник!$A$2:$A$40,SMALL(IF(Справочник!$B$2:$B$40="Расход",ROW(Справочник!$B$2:$B$40)-1),2)),"")</f>
        <v/>
      </c>
      <c r="B19" s="22">
        <f>IF($A19="","",SUMPRODUCT((Операции!$C$2:$C$1000=$A19)*(MONTH(Операции!$A$2:$A$1000+0)=1)*(YEAR(Операции!$A$2:$A$1000+0)=$B$3)*Операции!$E$2:$E$1000))</f>
        <v/>
      </c>
      <c r="C19" s="22">
        <f>IF($A19="","",SUMPRODUCT((Операции!$C$2:$C$1000=$A19)*(MONTH(Операции!$A$2:$A$1000+0)=2)*(YEAR(Операции!$A$2:$A$1000+0)=$B$3)*Операции!$E$2:$E$1000))</f>
        <v/>
      </c>
      <c r="D19" s="22">
        <f>IF($A19="","",SUMPRODUCT((Операции!$C$2:$C$1000=$A19)*(MONTH(Операции!$A$2:$A$1000+0)=3)*(YEAR(Операции!$A$2:$A$1000+0)=$B$3)*Операции!$E$2:$E$1000))</f>
        <v/>
      </c>
      <c r="E19" s="22">
        <f>IF($A19="","",SUMPRODUCT((Операции!$C$2:$C$1000=$A19)*(MONTH(Операции!$A$2:$A$1000+0)=4)*(YEAR(Операции!$A$2:$A$1000+0)=$B$3)*Операции!$E$2:$E$1000))</f>
        <v/>
      </c>
      <c r="F19" s="22">
        <f>IF($A19="","",SUMPRODUCT((Операции!$C$2:$C$1000=$A19)*(MONTH(Операции!$A$2:$A$1000+0)=5)*(YEAR(Операции!$A$2:$A$1000+0)=$B$3)*Операции!$E$2:$E$1000))</f>
        <v/>
      </c>
      <c r="G19" s="22">
        <f>IF($A19="","",SUMPRODUCT((Операции!$C$2:$C$1000=$A19)*(MONTH(Операции!$A$2:$A$1000+0)=6)*(YEAR(Операции!$A$2:$A$1000+0)=$B$3)*Операции!$E$2:$E$1000))</f>
        <v/>
      </c>
      <c r="H19" s="22">
        <f>IF($A19="","",SUMPRODUCT((Операции!$C$2:$C$1000=$A19)*(MONTH(Операции!$A$2:$A$1000+0)=7)*(YEAR(Операции!$A$2:$A$1000+0)=$B$3)*Операции!$E$2:$E$1000))</f>
        <v/>
      </c>
      <c r="I19" s="22">
        <f>IF($A19="","",SUMPRODUCT((Операции!$C$2:$C$1000=$A19)*(MONTH(Операции!$A$2:$A$1000+0)=8)*(YEAR(Операции!$A$2:$A$1000+0)=$B$3)*Операции!$E$2:$E$1000))</f>
        <v/>
      </c>
      <c r="J19" s="22">
        <f>IF($A19="","",SUMPRODUCT((Операции!$C$2:$C$1000=$A19)*(MONTH(Операции!$A$2:$A$1000+0)=9)*(YEAR(Операции!$A$2:$A$1000+0)=$B$3)*Операции!$E$2:$E$1000))</f>
        <v/>
      </c>
      <c r="K19" s="22">
        <f>IF($A19="","",SUMPRODUCT((Операции!$C$2:$C$1000=$A19)*(MONTH(Операции!$A$2:$A$1000+0)=10)*(YEAR(Операции!$A$2:$A$1000+0)=$B$3)*Операции!$E$2:$E$1000))</f>
        <v/>
      </c>
      <c r="L19" s="22">
        <f>IF($A19="","",SUMPRODUCT((Операции!$C$2:$C$1000=$A19)*(MONTH(Операции!$A$2:$A$1000+0)=11)*(YEAR(Операции!$A$2:$A$1000+0)=$B$3)*Операции!$E$2:$E$1000))</f>
        <v/>
      </c>
      <c r="M19" s="22">
        <f>IF($A19="","",SUMPRODUCT((Операции!$C$2:$C$1000=$A19)*(MONTH(Операции!$A$2:$A$1000+0)=12)*(YEAR(Операции!$A$2:$A$1000+0)=$B$3)*Операции!$E$2:$E$1000))</f>
        <v/>
      </c>
      <c r="N19" s="23">
        <f>IF($A19="","",SUM(B19:M19))</f>
        <v/>
      </c>
    </row>
    <row r="20">
      <c r="A20">
        <f>IFERROR(INDEX(Справочник!$A$2:$A$40,SMALL(IF(Справочник!$B$2:$B$40="Расход",ROW(Справочник!$B$2:$B$40)-1),3)),"")</f>
        <v/>
      </c>
      <c r="B20" s="22">
        <f>IF($A20="","",SUMPRODUCT((Операции!$C$2:$C$1000=$A20)*(MONTH(Операции!$A$2:$A$1000+0)=1)*(YEAR(Операции!$A$2:$A$1000+0)=$B$3)*Операции!$E$2:$E$1000))</f>
        <v/>
      </c>
      <c r="C20" s="22">
        <f>IF($A20="","",SUMPRODUCT((Операции!$C$2:$C$1000=$A20)*(MONTH(Операции!$A$2:$A$1000+0)=2)*(YEAR(Операции!$A$2:$A$1000+0)=$B$3)*Операции!$E$2:$E$1000))</f>
        <v/>
      </c>
      <c r="D20" s="22">
        <f>IF($A20="","",SUMPRODUCT((Операции!$C$2:$C$1000=$A20)*(MONTH(Операции!$A$2:$A$1000+0)=3)*(YEAR(Операции!$A$2:$A$1000+0)=$B$3)*Операции!$E$2:$E$1000))</f>
        <v/>
      </c>
      <c r="E20" s="22">
        <f>IF($A20="","",SUMPRODUCT((Операции!$C$2:$C$1000=$A20)*(MONTH(Операции!$A$2:$A$1000+0)=4)*(YEAR(Операции!$A$2:$A$1000+0)=$B$3)*Операции!$E$2:$E$1000))</f>
        <v/>
      </c>
      <c r="F20" s="22">
        <f>IF($A20="","",SUMPRODUCT((Операции!$C$2:$C$1000=$A20)*(MONTH(Операции!$A$2:$A$1000+0)=5)*(YEAR(Операции!$A$2:$A$1000+0)=$B$3)*Операции!$E$2:$E$1000))</f>
        <v/>
      </c>
      <c r="G20" s="22">
        <f>IF($A20="","",SUMPRODUCT((Операции!$C$2:$C$1000=$A20)*(MONTH(Операции!$A$2:$A$1000+0)=6)*(YEAR(Операции!$A$2:$A$1000+0)=$B$3)*Операции!$E$2:$E$1000))</f>
        <v/>
      </c>
      <c r="H20" s="22">
        <f>IF($A20="","",SUMPRODUCT((Операции!$C$2:$C$1000=$A20)*(MONTH(Операции!$A$2:$A$1000+0)=7)*(YEAR(Операции!$A$2:$A$1000+0)=$B$3)*Операции!$E$2:$E$1000))</f>
        <v/>
      </c>
      <c r="I20" s="22">
        <f>IF($A20="","",SUMPRODUCT((Операции!$C$2:$C$1000=$A20)*(MONTH(Операции!$A$2:$A$1000+0)=8)*(YEAR(Операции!$A$2:$A$1000+0)=$B$3)*Операции!$E$2:$E$1000))</f>
        <v/>
      </c>
      <c r="J20" s="22">
        <f>IF($A20="","",SUMPRODUCT((Операции!$C$2:$C$1000=$A20)*(MONTH(Операции!$A$2:$A$1000+0)=9)*(YEAR(Операции!$A$2:$A$1000+0)=$B$3)*Операции!$E$2:$E$1000))</f>
        <v/>
      </c>
      <c r="K20" s="22">
        <f>IF($A20="","",SUMPRODUCT((Операции!$C$2:$C$1000=$A20)*(MONTH(Операции!$A$2:$A$1000+0)=10)*(YEAR(Операции!$A$2:$A$1000+0)=$B$3)*Операции!$E$2:$E$1000))</f>
        <v/>
      </c>
      <c r="L20" s="22">
        <f>IF($A20="","",SUMPRODUCT((Операции!$C$2:$C$1000=$A20)*(MONTH(Операции!$A$2:$A$1000+0)=11)*(YEAR(Операции!$A$2:$A$1000+0)=$B$3)*Операции!$E$2:$E$1000))</f>
        <v/>
      </c>
      <c r="M20" s="22">
        <f>IF($A20="","",SUMPRODUCT((Операции!$C$2:$C$1000=$A20)*(MONTH(Операции!$A$2:$A$1000+0)=12)*(YEAR(Операции!$A$2:$A$1000+0)=$B$3)*Операции!$E$2:$E$1000))</f>
        <v/>
      </c>
      <c r="N20" s="23">
        <f>IF($A20="","",SUM(B20:M20))</f>
        <v/>
      </c>
    </row>
    <row r="21">
      <c r="A21">
        <f>IFERROR(INDEX(Справочник!$A$2:$A$40,SMALL(IF(Справочник!$B$2:$B$40="Расход",ROW(Справочник!$B$2:$B$40)-1),4)),"")</f>
        <v/>
      </c>
      <c r="B21" s="22">
        <f>IF($A21="","",SUMPRODUCT((Операции!$C$2:$C$1000=$A21)*(MONTH(Операции!$A$2:$A$1000+0)=1)*(YEAR(Операции!$A$2:$A$1000+0)=$B$3)*Операции!$E$2:$E$1000))</f>
        <v/>
      </c>
      <c r="C21" s="22">
        <f>IF($A21="","",SUMPRODUCT((Операции!$C$2:$C$1000=$A21)*(MONTH(Операции!$A$2:$A$1000+0)=2)*(YEAR(Операции!$A$2:$A$1000+0)=$B$3)*Операции!$E$2:$E$1000))</f>
        <v/>
      </c>
      <c r="D21" s="22">
        <f>IF($A21="","",SUMPRODUCT((Операции!$C$2:$C$1000=$A21)*(MONTH(Операции!$A$2:$A$1000+0)=3)*(YEAR(Операции!$A$2:$A$1000+0)=$B$3)*Операции!$E$2:$E$1000))</f>
        <v/>
      </c>
      <c r="E21" s="22">
        <f>IF($A21="","",SUMPRODUCT((Операции!$C$2:$C$1000=$A21)*(MONTH(Операции!$A$2:$A$1000+0)=4)*(YEAR(Операции!$A$2:$A$1000+0)=$B$3)*Операции!$E$2:$E$1000))</f>
        <v/>
      </c>
      <c r="F21" s="22">
        <f>IF($A21="","",SUMPRODUCT((Операции!$C$2:$C$1000=$A21)*(MONTH(Операции!$A$2:$A$1000+0)=5)*(YEAR(Операции!$A$2:$A$1000+0)=$B$3)*Операции!$E$2:$E$1000))</f>
        <v/>
      </c>
      <c r="G21" s="22">
        <f>IF($A21="","",SUMPRODUCT((Операции!$C$2:$C$1000=$A21)*(MONTH(Операции!$A$2:$A$1000+0)=6)*(YEAR(Операции!$A$2:$A$1000+0)=$B$3)*Операции!$E$2:$E$1000))</f>
        <v/>
      </c>
      <c r="H21" s="22">
        <f>IF($A21="","",SUMPRODUCT((Операции!$C$2:$C$1000=$A21)*(MONTH(Операции!$A$2:$A$1000+0)=7)*(YEAR(Операции!$A$2:$A$1000+0)=$B$3)*Операции!$E$2:$E$1000))</f>
        <v/>
      </c>
      <c r="I21" s="22">
        <f>IF($A21="","",SUMPRODUCT((Операции!$C$2:$C$1000=$A21)*(MONTH(Операции!$A$2:$A$1000+0)=8)*(YEAR(Операции!$A$2:$A$1000+0)=$B$3)*Операции!$E$2:$E$1000))</f>
        <v/>
      </c>
      <c r="J21" s="22">
        <f>IF($A21="","",SUMPRODUCT((Операции!$C$2:$C$1000=$A21)*(MONTH(Операции!$A$2:$A$1000+0)=9)*(YEAR(Операции!$A$2:$A$1000+0)=$B$3)*Операции!$E$2:$E$1000))</f>
        <v/>
      </c>
      <c r="K21" s="22">
        <f>IF($A21="","",SUMPRODUCT((Операции!$C$2:$C$1000=$A21)*(MONTH(Операции!$A$2:$A$1000+0)=10)*(YEAR(Операции!$A$2:$A$1000+0)=$B$3)*Операции!$E$2:$E$1000))</f>
        <v/>
      </c>
      <c r="L21" s="22">
        <f>IF($A21="","",SUMPRODUCT((Операции!$C$2:$C$1000=$A21)*(MONTH(Операции!$A$2:$A$1000+0)=11)*(YEAR(Операции!$A$2:$A$1000+0)=$B$3)*Операции!$E$2:$E$1000))</f>
        <v/>
      </c>
      <c r="M21" s="22">
        <f>IF($A21="","",SUMPRODUCT((Операции!$C$2:$C$1000=$A21)*(MONTH(Операции!$A$2:$A$1000+0)=12)*(YEAR(Операции!$A$2:$A$1000+0)=$B$3)*Операции!$E$2:$E$1000))</f>
        <v/>
      </c>
      <c r="N21" s="23">
        <f>IF($A21="","",SUM(B21:M21))</f>
        <v/>
      </c>
    </row>
    <row r="22">
      <c r="A22">
        <f>IFERROR(INDEX(Справочник!$A$2:$A$40,SMALL(IF(Справочник!$B$2:$B$40="Расход",ROW(Справочник!$B$2:$B$40)-1),5)),"")</f>
        <v/>
      </c>
      <c r="B22" s="22">
        <f>IF($A22="","",SUMPRODUCT((Операции!$C$2:$C$1000=$A22)*(MONTH(Операции!$A$2:$A$1000+0)=1)*(YEAR(Операции!$A$2:$A$1000+0)=$B$3)*Операции!$E$2:$E$1000))</f>
        <v/>
      </c>
      <c r="C22" s="22">
        <f>IF($A22="","",SUMPRODUCT((Операции!$C$2:$C$1000=$A22)*(MONTH(Операции!$A$2:$A$1000+0)=2)*(YEAR(Операции!$A$2:$A$1000+0)=$B$3)*Операции!$E$2:$E$1000))</f>
        <v/>
      </c>
      <c r="D22" s="22">
        <f>IF($A22="","",SUMPRODUCT((Операции!$C$2:$C$1000=$A22)*(MONTH(Операции!$A$2:$A$1000+0)=3)*(YEAR(Операции!$A$2:$A$1000+0)=$B$3)*Операции!$E$2:$E$1000))</f>
        <v/>
      </c>
      <c r="E22" s="22">
        <f>IF($A22="","",SUMPRODUCT((Операции!$C$2:$C$1000=$A22)*(MONTH(Операции!$A$2:$A$1000+0)=4)*(YEAR(Операции!$A$2:$A$1000+0)=$B$3)*Операции!$E$2:$E$1000))</f>
        <v/>
      </c>
      <c r="F22" s="22">
        <f>IF($A22="","",SUMPRODUCT((Операции!$C$2:$C$1000=$A22)*(MONTH(Операции!$A$2:$A$1000+0)=5)*(YEAR(Операции!$A$2:$A$1000+0)=$B$3)*Операции!$E$2:$E$1000))</f>
        <v/>
      </c>
      <c r="G22" s="22">
        <f>IF($A22="","",SUMPRODUCT((Операции!$C$2:$C$1000=$A22)*(MONTH(Операции!$A$2:$A$1000+0)=6)*(YEAR(Операции!$A$2:$A$1000+0)=$B$3)*Операции!$E$2:$E$1000))</f>
        <v/>
      </c>
      <c r="H22" s="22">
        <f>IF($A22="","",SUMPRODUCT((Операции!$C$2:$C$1000=$A22)*(MONTH(Операции!$A$2:$A$1000+0)=7)*(YEAR(Операции!$A$2:$A$1000+0)=$B$3)*Операции!$E$2:$E$1000))</f>
        <v/>
      </c>
      <c r="I22" s="22">
        <f>IF($A22="","",SUMPRODUCT((Операции!$C$2:$C$1000=$A22)*(MONTH(Операции!$A$2:$A$1000+0)=8)*(YEAR(Операции!$A$2:$A$1000+0)=$B$3)*Операции!$E$2:$E$1000))</f>
        <v/>
      </c>
      <c r="J22" s="22">
        <f>IF($A22="","",SUMPRODUCT((Операции!$C$2:$C$1000=$A22)*(MONTH(Операции!$A$2:$A$1000+0)=9)*(YEAR(Операции!$A$2:$A$1000+0)=$B$3)*Операции!$E$2:$E$1000))</f>
        <v/>
      </c>
      <c r="K22" s="22">
        <f>IF($A22="","",SUMPRODUCT((Операции!$C$2:$C$1000=$A22)*(MONTH(Операции!$A$2:$A$1000+0)=10)*(YEAR(Операции!$A$2:$A$1000+0)=$B$3)*Операции!$E$2:$E$1000))</f>
        <v/>
      </c>
      <c r="L22" s="22">
        <f>IF($A22="","",SUMPRODUCT((Операции!$C$2:$C$1000=$A22)*(MONTH(Операции!$A$2:$A$1000+0)=11)*(YEAR(Операции!$A$2:$A$1000+0)=$B$3)*Операции!$E$2:$E$1000))</f>
        <v/>
      </c>
      <c r="M22" s="22">
        <f>IF($A22="","",SUMPRODUCT((Операции!$C$2:$C$1000=$A22)*(MONTH(Операции!$A$2:$A$1000+0)=12)*(YEAR(Операции!$A$2:$A$1000+0)=$B$3)*Операции!$E$2:$E$1000))</f>
        <v/>
      </c>
      <c r="N22" s="23">
        <f>IF($A22="","",SUM(B22:M22))</f>
        <v/>
      </c>
    </row>
    <row r="23">
      <c r="A23">
        <f>IFERROR(INDEX(Справочник!$A$2:$A$40,SMALL(IF(Справочник!$B$2:$B$40="Расход",ROW(Справочник!$B$2:$B$40)-1),6)),"")</f>
        <v/>
      </c>
      <c r="B23" s="22">
        <f>IF($A23="","",SUMPRODUCT((Операции!$C$2:$C$1000=$A23)*(MONTH(Операции!$A$2:$A$1000+0)=1)*(YEAR(Операции!$A$2:$A$1000+0)=$B$3)*Операции!$E$2:$E$1000))</f>
        <v/>
      </c>
      <c r="C23" s="22">
        <f>IF($A23="","",SUMPRODUCT((Операции!$C$2:$C$1000=$A23)*(MONTH(Операции!$A$2:$A$1000+0)=2)*(YEAR(Операции!$A$2:$A$1000+0)=$B$3)*Операции!$E$2:$E$1000))</f>
        <v/>
      </c>
      <c r="D23" s="22">
        <f>IF($A23="","",SUMPRODUCT((Операции!$C$2:$C$1000=$A23)*(MONTH(Операции!$A$2:$A$1000+0)=3)*(YEAR(Операции!$A$2:$A$1000+0)=$B$3)*Операции!$E$2:$E$1000))</f>
        <v/>
      </c>
      <c r="E23" s="22">
        <f>IF($A23="","",SUMPRODUCT((Операции!$C$2:$C$1000=$A23)*(MONTH(Операции!$A$2:$A$1000+0)=4)*(YEAR(Операции!$A$2:$A$1000+0)=$B$3)*Операции!$E$2:$E$1000))</f>
        <v/>
      </c>
      <c r="F23" s="22">
        <f>IF($A23="","",SUMPRODUCT((Операции!$C$2:$C$1000=$A23)*(MONTH(Операции!$A$2:$A$1000+0)=5)*(YEAR(Операции!$A$2:$A$1000+0)=$B$3)*Операции!$E$2:$E$1000))</f>
        <v/>
      </c>
      <c r="G23" s="22">
        <f>IF($A23="","",SUMPRODUCT((Операции!$C$2:$C$1000=$A23)*(MONTH(Операции!$A$2:$A$1000+0)=6)*(YEAR(Операции!$A$2:$A$1000+0)=$B$3)*Операции!$E$2:$E$1000))</f>
        <v/>
      </c>
      <c r="H23" s="22">
        <f>IF($A23="","",SUMPRODUCT((Операции!$C$2:$C$1000=$A23)*(MONTH(Операции!$A$2:$A$1000+0)=7)*(YEAR(Операции!$A$2:$A$1000+0)=$B$3)*Операции!$E$2:$E$1000))</f>
        <v/>
      </c>
      <c r="I23" s="22">
        <f>IF($A23="","",SUMPRODUCT((Операции!$C$2:$C$1000=$A23)*(MONTH(Операции!$A$2:$A$1000+0)=8)*(YEAR(Операции!$A$2:$A$1000+0)=$B$3)*Операции!$E$2:$E$1000))</f>
        <v/>
      </c>
      <c r="J23" s="22">
        <f>IF($A23="","",SUMPRODUCT((Операции!$C$2:$C$1000=$A23)*(MONTH(Операции!$A$2:$A$1000+0)=9)*(YEAR(Операции!$A$2:$A$1000+0)=$B$3)*Операции!$E$2:$E$1000))</f>
        <v/>
      </c>
      <c r="K23" s="22">
        <f>IF($A23="","",SUMPRODUCT((Операции!$C$2:$C$1000=$A23)*(MONTH(Операции!$A$2:$A$1000+0)=10)*(YEAR(Операции!$A$2:$A$1000+0)=$B$3)*Операции!$E$2:$E$1000))</f>
        <v/>
      </c>
      <c r="L23" s="22">
        <f>IF($A23="","",SUMPRODUCT((Операции!$C$2:$C$1000=$A23)*(MONTH(Операции!$A$2:$A$1000+0)=11)*(YEAR(Операции!$A$2:$A$1000+0)=$B$3)*Операции!$E$2:$E$1000))</f>
        <v/>
      </c>
      <c r="M23" s="22">
        <f>IF($A23="","",SUMPRODUCT((Операции!$C$2:$C$1000=$A23)*(MONTH(Операции!$A$2:$A$1000+0)=12)*(YEAR(Операции!$A$2:$A$1000+0)=$B$3)*Операции!$E$2:$E$1000))</f>
        <v/>
      </c>
      <c r="N23" s="23">
        <f>IF($A23="","",SUM(B23:M23))</f>
        <v/>
      </c>
    </row>
    <row r="24">
      <c r="A24">
        <f>IFERROR(INDEX(Справочник!$A$2:$A$40,SMALL(IF(Справочник!$B$2:$B$40="Расход",ROW(Справочник!$B$2:$B$40)-1),7)),"")</f>
        <v/>
      </c>
      <c r="B24" s="22">
        <f>IF($A24="","",SUMPRODUCT((Операции!$C$2:$C$1000=$A24)*(MONTH(Операции!$A$2:$A$1000+0)=1)*(YEAR(Операции!$A$2:$A$1000+0)=$B$3)*Операции!$E$2:$E$1000))</f>
        <v/>
      </c>
      <c r="C24" s="22">
        <f>IF($A24="","",SUMPRODUCT((Операции!$C$2:$C$1000=$A24)*(MONTH(Операции!$A$2:$A$1000+0)=2)*(YEAR(Операции!$A$2:$A$1000+0)=$B$3)*Операции!$E$2:$E$1000))</f>
        <v/>
      </c>
      <c r="D24" s="22">
        <f>IF($A24="","",SUMPRODUCT((Операции!$C$2:$C$1000=$A24)*(MONTH(Операции!$A$2:$A$1000+0)=3)*(YEAR(Операции!$A$2:$A$1000+0)=$B$3)*Операции!$E$2:$E$1000))</f>
        <v/>
      </c>
      <c r="E24" s="22">
        <f>IF($A24="","",SUMPRODUCT((Операции!$C$2:$C$1000=$A24)*(MONTH(Операции!$A$2:$A$1000+0)=4)*(YEAR(Операции!$A$2:$A$1000+0)=$B$3)*Операции!$E$2:$E$1000))</f>
        <v/>
      </c>
      <c r="F24" s="22">
        <f>IF($A24="","",SUMPRODUCT((Операции!$C$2:$C$1000=$A24)*(MONTH(Операции!$A$2:$A$1000+0)=5)*(YEAR(Операции!$A$2:$A$1000+0)=$B$3)*Операции!$E$2:$E$1000))</f>
        <v/>
      </c>
      <c r="G24" s="22">
        <f>IF($A24="","",SUMPRODUCT((Операции!$C$2:$C$1000=$A24)*(MONTH(Операции!$A$2:$A$1000+0)=6)*(YEAR(Операции!$A$2:$A$1000+0)=$B$3)*Операции!$E$2:$E$1000))</f>
        <v/>
      </c>
      <c r="H24" s="22">
        <f>IF($A24="","",SUMPRODUCT((Операции!$C$2:$C$1000=$A24)*(MONTH(Операции!$A$2:$A$1000+0)=7)*(YEAR(Операции!$A$2:$A$1000+0)=$B$3)*Операции!$E$2:$E$1000))</f>
        <v/>
      </c>
      <c r="I24" s="22">
        <f>IF($A24="","",SUMPRODUCT((Операции!$C$2:$C$1000=$A24)*(MONTH(Операции!$A$2:$A$1000+0)=8)*(YEAR(Операции!$A$2:$A$1000+0)=$B$3)*Операции!$E$2:$E$1000))</f>
        <v/>
      </c>
      <c r="J24" s="22">
        <f>IF($A24="","",SUMPRODUCT((Операции!$C$2:$C$1000=$A24)*(MONTH(Операции!$A$2:$A$1000+0)=9)*(YEAR(Операции!$A$2:$A$1000+0)=$B$3)*Операции!$E$2:$E$1000))</f>
        <v/>
      </c>
      <c r="K24" s="22">
        <f>IF($A24="","",SUMPRODUCT((Операции!$C$2:$C$1000=$A24)*(MONTH(Операции!$A$2:$A$1000+0)=10)*(YEAR(Операции!$A$2:$A$1000+0)=$B$3)*Операции!$E$2:$E$1000))</f>
        <v/>
      </c>
      <c r="L24" s="22">
        <f>IF($A24="","",SUMPRODUCT((Операции!$C$2:$C$1000=$A24)*(MONTH(Операции!$A$2:$A$1000+0)=11)*(YEAR(Операции!$A$2:$A$1000+0)=$B$3)*Операции!$E$2:$E$1000))</f>
        <v/>
      </c>
      <c r="M24" s="22">
        <f>IF($A24="","",SUMPRODUCT((Операции!$C$2:$C$1000=$A24)*(MONTH(Операции!$A$2:$A$1000+0)=12)*(YEAR(Операции!$A$2:$A$1000+0)=$B$3)*Операции!$E$2:$E$1000))</f>
        <v/>
      </c>
      <c r="N24" s="23">
        <f>IF($A24="","",SUM(B24:M24))</f>
        <v/>
      </c>
    </row>
    <row r="25">
      <c r="A25">
        <f>IFERROR(INDEX(Справочник!$A$2:$A$40,SMALL(IF(Справочник!$B$2:$B$40="Расход",ROW(Справочник!$B$2:$B$40)-1),8)),"")</f>
        <v/>
      </c>
      <c r="B25" s="22">
        <f>IF($A25="","",SUMPRODUCT((Операции!$C$2:$C$1000=$A25)*(MONTH(Операции!$A$2:$A$1000+0)=1)*(YEAR(Операции!$A$2:$A$1000+0)=$B$3)*Операции!$E$2:$E$1000))</f>
        <v/>
      </c>
      <c r="C25" s="22">
        <f>IF($A25="","",SUMPRODUCT((Операции!$C$2:$C$1000=$A25)*(MONTH(Операции!$A$2:$A$1000+0)=2)*(YEAR(Операции!$A$2:$A$1000+0)=$B$3)*Операции!$E$2:$E$1000))</f>
        <v/>
      </c>
      <c r="D25" s="22">
        <f>IF($A25="","",SUMPRODUCT((Операции!$C$2:$C$1000=$A25)*(MONTH(Операции!$A$2:$A$1000+0)=3)*(YEAR(Операции!$A$2:$A$1000+0)=$B$3)*Операции!$E$2:$E$1000))</f>
        <v/>
      </c>
      <c r="E25" s="22">
        <f>IF($A25="","",SUMPRODUCT((Операции!$C$2:$C$1000=$A25)*(MONTH(Операции!$A$2:$A$1000+0)=4)*(YEAR(Операции!$A$2:$A$1000+0)=$B$3)*Операции!$E$2:$E$1000))</f>
        <v/>
      </c>
      <c r="F25" s="22">
        <f>IF($A25="","",SUMPRODUCT((Операции!$C$2:$C$1000=$A25)*(MONTH(Операции!$A$2:$A$1000+0)=5)*(YEAR(Операции!$A$2:$A$1000+0)=$B$3)*Операции!$E$2:$E$1000))</f>
        <v/>
      </c>
      <c r="G25" s="22">
        <f>IF($A25="","",SUMPRODUCT((Операции!$C$2:$C$1000=$A25)*(MONTH(Операции!$A$2:$A$1000+0)=6)*(YEAR(Операции!$A$2:$A$1000+0)=$B$3)*Операции!$E$2:$E$1000))</f>
        <v/>
      </c>
      <c r="H25" s="22">
        <f>IF($A25="","",SUMPRODUCT((Операции!$C$2:$C$1000=$A25)*(MONTH(Операции!$A$2:$A$1000+0)=7)*(YEAR(Операции!$A$2:$A$1000+0)=$B$3)*Операции!$E$2:$E$1000))</f>
        <v/>
      </c>
      <c r="I25" s="22">
        <f>IF($A25="","",SUMPRODUCT((Операции!$C$2:$C$1000=$A25)*(MONTH(Операции!$A$2:$A$1000+0)=8)*(YEAR(Операции!$A$2:$A$1000+0)=$B$3)*Операции!$E$2:$E$1000))</f>
        <v/>
      </c>
      <c r="J25" s="22">
        <f>IF($A25="","",SUMPRODUCT((Операции!$C$2:$C$1000=$A25)*(MONTH(Операции!$A$2:$A$1000+0)=9)*(YEAR(Операции!$A$2:$A$1000+0)=$B$3)*Операции!$E$2:$E$1000))</f>
        <v/>
      </c>
      <c r="K25" s="22">
        <f>IF($A25="","",SUMPRODUCT((Операции!$C$2:$C$1000=$A25)*(MONTH(Операции!$A$2:$A$1000+0)=10)*(YEAR(Операции!$A$2:$A$1000+0)=$B$3)*Операции!$E$2:$E$1000))</f>
        <v/>
      </c>
      <c r="L25" s="22">
        <f>IF($A25="","",SUMPRODUCT((Операции!$C$2:$C$1000=$A25)*(MONTH(Операции!$A$2:$A$1000+0)=11)*(YEAR(Операции!$A$2:$A$1000+0)=$B$3)*Операции!$E$2:$E$1000))</f>
        <v/>
      </c>
      <c r="M25" s="22">
        <f>IF($A25="","",SUMPRODUCT((Операции!$C$2:$C$1000=$A25)*(MONTH(Операции!$A$2:$A$1000+0)=12)*(YEAR(Операции!$A$2:$A$1000+0)=$B$3)*Операции!$E$2:$E$1000))</f>
        <v/>
      </c>
      <c r="N25" s="23">
        <f>IF($A25="","",SUM(B25:M25))</f>
        <v/>
      </c>
    </row>
    <row r="26">
      <c r="A26">
        <f>IFERROR(INDEX(Справочник!$A$2:$A$40,SMALL(IF(Справочник!$B$2:$B$40="Расход",ROW(Справочник!$B$2:$B$40)-1),9)),"")</f>
        <v/>
      </c>
      <c r="B26" s="22">
        <f>IF($A26="","",SUMPRODUCT((Операции!$C$2:$C$1000=$A26)*(MONTH(Операции!$A$2:$A$1000+0)=1)*(YEAR(Операции!$A$2:$A$1000+0)=$B$3)*Операции!$E$2:$E$1000))</f>
        <v/>
      </c>
      <c r="C26" s="22">
        <f>IF($A26="","",SUMPRODUCT((Операции!$C$2:$C$1000=$A26)*(MONTH(Операции!$A$2:$A$1000+0)=2)*(YEAR(Операции!$A$2:$A$1000+0)=$B$3)*Операции!$E$2:$E$1000))</f>
        <v/>
      </c>
      <c r="D26" s="22">
        <f>IF($A26="","",SUMPRODUCT((Операции!$C$2:$C$1000=$A26)*(MONTH(Операции!$A$2:$A$1000+0)=3)*(YEAR(Операции!$A$2:$A$1000+0)=$B$3)*Операции!$E$2:$E$1000))</f>
        <v/>
      </c>
      <c r="E26" s="22">
        <f>IF($A26="","",SUMPRODUCT((Операции!$C$2:$C$1000=$A26)*(MONTH(Операции!$A$2:$A$1000+0)=4)*(YEAR(Операции!$A$2:$A$1000+0)=$B$3)*Операции!$E$2:$E$1000))</f>
        <v/>
      </c>
      <c r="F26" s="22">
        <f>IF($A26="","",SUMPRODUCT((Операции!$C$2:$C$1000=$A26)*(MONTH(Операции!$A$2:$A$1000+0)=5)*(YEAR(Операции!$A$2:$A$1000+0)=$B$3)*Операции!$E$2:$E$1000))</f>
        <v/>
      </c>
      <c r="G26" s="22">
        <f>IF($A26="","",SUMPRODUCT((Операции!$C$2:$C$1000=$A26)*(MONTH(Операции!$A$2:$A$1000+0)=6)*(YEAR(Операции!$A$2:$A$1000+0)=$B$3)*Операции!$E$2:$E$1000))</f>
        <v/>
      </c>
      <c r="H26" s="22">
        <f>IF($A26="","",SUMPRODUCT((Операции!$C$2:$C$1000=$A26)*(MONTH(Операции!$A$2:$A$1000+0)=7)*(YEAR(Операции!$A$2:$A$1000+0)=$B$3)*Операции!$E$2:$E$1000))</f>
        <v/>
      </c>
      <c r="I26" s="22">
        <f>IF($A26="","",SUMPRODUCT((Операции!$C$2:$C$1000=$A26)*(MONTH(Операции!$A$2:$A$1000+0)=8)*(YEAR(Операции!$A$2:$A$1000+0)=$B$3)*Операции!$E$2:$E$1000))</f>
        <v/>
      </c>
      <c r="J26" s="22">
        <f>IF($A26="","",SUMPRODUCT((Операции!$C$2:$C$1000=$A26)*(MONTH(Операции!$A$2:$A$1000+0)=9)*(YEAR(Операции!$A$2:$A$1000+0)=$B$3)*Операции!$E$2:$E$1000))</f>
        <v/>
      </c>
      <c r="K26" s="22">
        <f>IF($A26="","",SUMPRODUCT((Операции!$C$2:$C$1000=$A26)*(MONTH(Операции!$A$2:$A$1000+0)=10)*(YEAR(Операции!$A$2:$A$1000+0)=$B$3)*Операции!$E$2:$E$1000))</f>
        <v/>
      </c>
      <c r="L26" s="22">
        <f>IF($A26="","",SUMPRODUCT((Операции!$C$2:$C$1000=$A26)*(MONTH(Операции!$A$2:$A$1000+0)=11)*(YEAR(Операции!$A$2:$A$1000+0)=$B$3)*Операции!$E$2:$E$1000))</f>
        <v/>
      </c>
      <c r="M26" s="22">
        <f>IF($A26="","",SUMPRODUCT((Операции!$C$2:$C$1000=$A26)*(MONTH(Операции!$A$2:$A$1000+0)=12)*(YEAR(Операции!$A$2:$A$1000+0)=$B$3)*Операции!$E$2:$E$1000))</f>
        <v/>
      </c>
      <c r="N26" s="23">
        <f>IF($A26="","",SUM(B26:M26))</f>
        <v/>
      </c>
    </row>
    <row r="27">
      <c r="A27">
        <f>IFERROR(INDEX(Справочник!$A$2:$A$40,SMALL(IF(Справочник!$B$2:$B$40="Расход",ROW(Справочник!$B$2:$B$40)-1),10)),"")</f>
        <v/>
      </c>
      <c r="B27" s="22">
        <f>IF($A27="","",SUMPRODUCT((Операции!$C$2:$C$1000=$A27)*(MONTH(Операции!$A$2:$A$1000+0)=1)*(YEAR(Операции!$A$2:$A$1000+0)=$B$3)*Операции!$E$2:$E$1000))</f>
        <v/>
      </c>
      <c r="C27" s="22">
        <f>IF($A27="","",SUMPRODUCT((Операции!$C$2:$C$1000=$A27)*(MONTH(Операции!$A$2:$A$1000+0)=2)*(YEAR(Операции!$A$2:$A$1000+0)=$B$3)*Операции!$E$2:$E$1000))</f>
        <v/>
      </c>
      <c r="D27" s="22">
        <f>IF($A27="","",SUMPRODUCT((Операции!$C$2:$C$1000=$A27)*(MONTH(Операции!$A$2:$A$1000+0)=3)*(YEAR(Операции!$A$2:$A$1000+0)=$B$3)*Операции!$E$2:$E$1000))</f>
        <v/>
      </c>
      <c r="E27" s="22">
        <f>IF($A27="","",SUMPRODUCT((Операции!$C$2:$C$1000=$A27)*(MONTH(Операции!$A$2:$A$1000+0)=4)*(YEAR(Операции!$A$2:$A$1000+0)=$B$3)*Операции!$E$2:$E$1000))</f>
        <v/>
      </c>
      <c r="F27" s="22">
        <f>IF($A27="","",SUMPRODUCT((Операции!$C$2:$C$1000=$A27)*(MONTH(Операции!$A$2:$A$1000+0)=5)*(YEAR(Операции!$A$2:$A$1000+0)=$B$3)*Операции!$E$2:$E$1000))</f>
        <v/>
      </c>
      <c r="G27" s="22">
        <f>IF($A27="","",SUMPRODUCT((Операции!$C$2:$C$1000=$A27)*(MONTH(Операции!$A$2:$A$1000+0)=6)*(YEAR(Операции!$A$2:$A$1000+0)=$B$3)*Операции!$E$2:$E$1000))</f>
        <v/>
      </c>
      <c r="H27" s="22">
        <f>IF($A27="","",SUMPRODUCT((Операции!$C$2:$C$1000=$A27)*(MONTH(Операции!$A$2:$A$1000+0)=7)*(YEAR(Операции!$A$2:$A$1000+0)=$B$3)*Операции!$E$2:$E$1000))</f>
        <v/>
      </c>
      <c r="I27" s="22">
        <f>IF($A27="","",SUMPRODUCT((Операции!$C$2:$C$1000=$A27)*(MONTH(Операции!$A$2:$A$1000+0)=8)*(YEAR(Операции!$A$2:$A$1000+0)=$B$3)*Операции!$E$2:$E$1000))</f>
        <v/>
      </c>
      <c r="J27" s="22">
        <f>IF($A27="","",SUMPRODUCT((Операции!$C$2:$C$1000=$A27)*(MONTH(Операции!$A$2:$A$1000+0)=9)*(YEAR(Операции!$A$2:$A$1000+0)=$B$3)*Операции!$E$2:$E$1000))</f>
        <v/>
      </c>
      <c r="K27" s="22">
        <f>IF($A27="","",SUMPRODUCT((Операции!$C$2:$C$1000=$A27)*(MONTH(Операции!$A$2:$A$1000+0)=10)*(YEAR(Операции!$A$2:$A$1000+0)=$B$3)*Операции!$E$2:$E$1000))</f>
        <v/>
      </c>
      <c r="L27" s="22">
        <f>IF($A27="","",SUMPRODUCT((Операции!$C$2:$C$1000=$A27)*(MONTH(Операции!$A$2:$A$1000+0)=11)*(YEAR(Операции!$A$2:$A$1000+0)=$B$3)*Операции!$E$2:$E$1000))</f>
        <v/>
      </c>
      <c r="M27" s="22">
        <f>IF($A27="","",SUMPRODUCT((Операции!$C$2:$C$1000=$A27)*(MONTH(Операции!$A$2:$A$1000+0)=12)*(YEAR(Операции!$A$2:$A$1000+0)=$B$3)*Операции!$E$2:$E$1000))</f>
        <v/>
      </c>
      <c r="N27" s="23">
        <f>IF($A27="","",SUM(B27:M27))</f>
        <v/>
      </c>
    </row>
    <row r="28">
      <c r="A28">
        <f>IFERROR(INDEX(Справочник!$A$2:$A$40,SMALL(IF(Справочник!$B$2:$B$40="Расход",ROW(Справочник!$B$2:$B$40)-1),11)),"")</f>
        <v/>
      </c>
      <c r="B28" s="22">
        <f>IF($A28="","",SUMPRODUCT((Операции!$C$2:$C$1000=$A28)*(MONTH(Операции!$A$2:$A$1000+0)=1)*(YEAR(Операции!$A$2:$A$1000+0)=$B$3)*Операции!$E$2:$E$1000))</f>
        <v/>
      </c>
      <c r="C28" s="22">
        <f>IF($A28="","",SUMPRODUCT((Операции!$C$2:$C$1000=$A28)*(MONTH(Операции!$A$2:$A$1000+0)=2)*(YEAR(Операции!$A$2:$A$1000+0)=$B$3)*Операции!$E$2:$E$1000))</f>
        <v/>
      </c>
      <c r="D28" s="22">
        <f>IF($A28="","",SUMPRODUCT((Операции!$C$2:$C$1000=$A28)*(MONTH(Операции!$A$2:$A$1000+0)=3)*(YEAR(Операции!$A$2:$A$1000+0)=$B$3)*Операции!$E$2:$E$1000))</f>
        <v/>
      </c>
      <c r="E28" s="22">
        <f>IF($A28="","",SUMPRODUCT((Операции!$C$2:$C$1000=$A28)*(MONTH(Операции!$A$2:$A$1000+0)=4)*(YEAR(Операции!$A$2:$A$1000+0)=$B$3)*Операции!$E$2:$E$1000))</f>
        <v/>
      </c>
      <c r="F28" s="22">
        <f>IF($A28="","",SUMPRODUCT((Операции!$C$2:$C$1000=$A28)*(MONTH(Операции!$A$2:$A$1000+0)=5)*(YEAR(Операции!$A$2:$A$1000+0)=$B$3)*Операции!$E$2:$E$1000))</f>
        <v/>
      </c>
      <c r="G28" s="22">
        <f>IF($A28="","",SUMPRODUCT((Операции!$C$2:$C$1000=$A28)*(MONTH(Операции!$A$2:$A$1000+0)=6)*(YEAR(Операции!$A$2:$A$1000+0)=$B$3)*Операции!$E$2:$E$1000))</f>
        <v/>
      </c>
      <c r="H28" s="22">
        <f>IF($A28="","",SUMPRODUCT((Операции!$C$2:$C$1000=$A28)*(MONTH(Операции!$A$2:$A$1000+0)=7)*(YEAR(Операции!$A$2:$A$1000+0)=$B$3)*Операции!$E$2:$E$1000))</f>
        <v/>
      </c>
      <c r="I28" s="22">
        <f>IF($A28="","",SUMPRODUCT((Операции!$C$2:$C$1000=$A28)*(MONTH(Операции!$A$2:$A$1000+0)=8)*(YEAR(Операции!$A$2:$A$1000+0)=$B$3)*Операции!$E$2:$E$1000))</f>
        <v/>
      </c>
      <c r="J28" s="22">
        <f>IF($A28="","",SUMPRODUCT((Операции!$C$2:$C$1000=$A28)*(MONTH(Операции!$A$2:$A$1000+0)=9)*(YEAR(Операции!$A$2:$A$1000+0)=$B$3)*Операции!$E$2:$E$1000))</f>
        <v/>
      </c>
      <c r="K28" s="22">
        <f>IF($A28="","",SUMPRODUCT((Операции!$C$2:$C$1000=$A28)*(MONTH(Операции!$A$2:$A$1000+0)=10)*(YEAR(Операции!$A$2:$A$1000+0)=$B$3)*Операции!$E$2:$E$1000))</f>
        <v/>
      </c>
      <c r="L28" s="22">
        <f>IF($A28="","",SUMPRODUCT((Операции!$C$2:$C$1000=$A28)*(MONTH(Операции!$A$2:$A$1000+0)=11)*(YEAR(Операции!$A$2:$A$1000+0)=$B$3)*Операции!$E$2:$E$1000))</f>
        <v/>
      </c>
      <c r="M28" s="22">
        <f>IF($A28="","",SUMPRODUCT((Операции!$C$2:$C$1000=$A28)*(MONTH(Операции!$A$2:$A$1000+0)=12)*(YEAR(Операции!$A$2:$A$1000+0)=$B$3)*Операции!$E$2:$E$1000))</f>
        <v/>
      </c>
      <c r="N28" s="23">
        <f>IF($A28="","",SUM(B28:M28))</f>
        <v/>
      </c>
    </row>
    <row r="29">
      <c r="A29">
        <f>IFERROR(INDEX(Справочник!$A$2:$A$40,SMALL(IF(Справочник!$B$2:$B$40="Расход",ROW(Справочник!$B$2:$B$40)-1),12)),"")</f>
        <v/>
      </c>
      <c r="B29" s="22">
        <f>IF($A29="","",SUMPRODUCT((Операции!$C$2:$C$1000=$A29)*(MONTH(Операции!$A$2:$A$1000+0)=1)*(YEAR(Операции!$A$2:$A$1000+0)=$B$3)*Операции!$E$2:$E$1000))</f>
        <v/>
      </c>
      <c r="C29" s="22">
        <f>IF($A29="","",SUMPRODUCT((Операции!$C$2:$C$1000=$A29)*(MONTH(Операции!$A$2:$A$1000+0)=2)*(YEAR(Операции!$A$2:$A$1000+0)=$B$3)*Операции!$E$2:$E$1000))</f>
        <v/>
      </c>
      <c r="D29" s="22">
        <f>IF($A29="","",SUMPRODUCT((Операции!$C$2:$C$1000=$A29)*(MONTH(Операции!$A$2:$A$1000+0)=3)*(YEAR(Операции!$A$2:$A$1000+0)=$B$3)*Операции!$E$2:$E$1000))</f>
        <v/>
      </c>
      <c r="E29" s="22">
        <f>IF($A29="","",SUMPRODUCT((Операции!$C$2:$C$1000=$A29)*(MONTH(Операции!$A$2:$A$1000+0)=4)*(YEAR(Операции!$A$2:$A$1000+0)=$B$3)*Операции!$E$2:$E$1000))</f>
        <v/>
      </c>
      <c r="F29" s="22">
        <f>IF($A29="","",SUMPRODUCT((Операции!$C$2:$C$1000=$A29)*(MONTH(Операции!$A$2:$A$1000+0)=5)*(YEAR(Операции!$A$2:$A$1000+0)=$B$3)*Операции!$E$2:$E$1000))</f>
        <v/>
      </c>
      <c r="G29" s="22">
        <f>IF($A29="","",SUMPRODUCT((Операции!$C$2:$C$1000=$A29)*(MONTH(Операции!$A$2:$A$1000+0)=6)*(YEAR(Операции!$A$2:$A$1000+0)=$B$3)*Операции!$E$2:$E$1000))</f>
        <v/>
      </c>
      <c r="H29" s="22">
        <f>IF($A29="","",SUMPRODUCT((Операции!$C$2:$C$1000=$A29)*(MONTH(Операции!$A$2:$A$1000+0)=7)*(YEAR(Операции!$A$2:$A$1000+0)=$B$3)*Операции!$E$2:$E$1000))</f>
        <v/>
      </c>
      <c r="I29" s="22">
        <f>IF($A29="","",SUMPRODUCT((Операции!$C$2:$C$1000=$A29)*(MONTH(Операции!$A$2:$A$1000+0)=8)*(YEAR(Операции!$A$2:$A$1000+0)=$B$3)*Операции!$E$2:$E$1000))</f>
        <v/>
      </c>
      <c r="J29" s="22">
        <f>IF($A29="","",SUMPRODUCT((Операции!$C$2:$C$1000=$A29)*(MONTH(Операции!$A$2:$A$1000+0)=9)*(YEAR(Операции!$A$2:$A$1000+0)=$B$3)*Операции!$E$2:$E$1000))</f>
        <v/>
      </c>
      <c r="K29" s="22">
        <f>IF($A29="","",SUMPRODUCT((Операции!$C$2:$C$1000=$A29)*(MONTH(Операции!$A$2:$A$1000+0)=10)*(YEAR(Операции!$A$2:$A$1000+0)=$B$3)*Операции!$E$2:$E$1000))</f>
        <v/>
      </c>
      <c r="L29" s="22">
        <f>IF($A29="","",SUMPRODUCT((Операции!$C$2:$C$1000=$A29)*(MONTH(Операции!$A$2:$A$1000+0)=11)*(YEAR(Операции!$A$2:$A$1000+0)=$B$3)*Операции!$E$2:$E$1000))</f>
        <v/>
      </c>
      <c r="M29" s="22">
        <f>IF($A29="","",SUMPRODUCT((Операции!$C$2:$C$1000=$A29)*(MONTH(Операции!$A$2:$A$1000+0)=12)*(YEAR(Операции!$A$2:$A$1000+0)=$B$3)*Операции!$E$2:$E$1000))</f>
        <v/>
      </c>
      <c r="N29" s="23">
        <f>IF($A29="","",SUM(B29:M29))</f>
        <v/>
      </c>
    </row>
    <row r="30">
      <c r="A30">
        <f>IFERROR(INDEX(Справочник!$A$2:$A$40,SMALL(IF(Справочник!$B$2:$B$40="Расход",ROW(Справочник!$B$2:$B$40)-1),13)),"")</f>
        <v/>
      </c>
      <c r="B30" s="22">
        <f>IF($A30="","",SUMPRODUCT((Операции!$C$2:$C$1000=$A30)*(MONTH(Операции!$A$2:$A$1000+0)=1)*(YEAR(Операции!$A$2:$A$1000+0)=$B$3)*Операции!$E$2:$E$1000))</f>
        <v/>
      </c>
      <c r="C30" s="22">
        <f>IF($A30="","",SUMPRODUCT((Операции!$C$2:$C$1000=$A30)*(MONTH(Операции!$A$2:$A$1000+0)=2)*(YEAR(Операции!$A$2:$A$1000+0)=$B$3)*Операции!$E$2:$E$1000))</f>
        <v/>
      </c>
      <c r="D30" s="22">
        <f>IF($A30="","",SUMPRODUCT((Операции!$C$2:$C$1000=$A30)*(MONTH(Операции!$A$2:$A$1000+0)=3)*(YEAR(Операции!$A$2:$A$1000+0)=$B$3)*Операции!$E$2:$E$1000))</f>
        <v/>
      </c>
      <c r="E30" s="22">
        <f>IF($A30="","",SUMPRODUCT((Операции!$C$2:$C$1000=$A30)*(MONTH(Операции!$A$2:$A$1000+0)=4)*(YEAR(Операции!$A$2:$A$1000+0)=$B$3)*Операции!$E$2:$E$1000))</f>
        <v/>
      </c>
      <c r="F30" s="22">
        <f>IF($A30="","",SUMPRODUCT((Операции!$C$2:$C$1000=$A30)*(MONTH(Операции!$A$2:$A$1000+0)=5)*(YEAR(Операции!$A$2:$A$1000+0)=$B$3)*Операции!$E$2:$E$1000))</f>
        <v/>
      </c>
      <c r="G30" s="22">
        <f>IF($A30="","",SUMPRODUCT((Операции!$C$2:$C$1000=$A30)*(MONTH(Операции!$A$2:$A$1000+0)=6)*(YEAR(Операции!$A$2:$A$1000+0)=$B$3)*Операции!$E$2:$E$1000))</f>
        <v/>
      </c>
      <c r="H30" s="22">
        <f>IF($A30="","",SUMPRODUCT((Операции!$C$2:$C$1000=$A30)*(MONTH(Операции!$A$2:$A$1000+0)=7)*(YEAR(Операции!$A$2:$A$1000+0)=$B$3)*Операции!$E$2:$E$1000))</f>
        <v/>
      </c>
      <c r="I30" s="22">
        <f>IF($A30="","",SUMPRODUCT((Операции!$C$2:$C$1000=$A30)*(MONTH(Операции!$A$2:$A$1000+0)=8)*(YEAR(Операции!$A$2:$A$1000+0)=$B$3)*Операции!$E$2:$E$1000))</f>
        <v/>
      </c>
      <c r="J30" s="22">
        <f>IF($A30="","",SUMPRODUCT((Операции!$C$2:$C$1000=$A30)*(MONTH(Операции!$A$2:$A$1000+0)=9)*(YEAR(Операции!$A$2:$A$1000+0)=$B$3)*Операции!$E$2:$E$1000))</f>
        <v/>
      </c>
      <c r="K30" s="22">
        <f>IF($A30="","",SUMPRODUCT((Операции!$C$2:$C$1000=$A30)*(MONTH(Операции!$A$2:$A$1000+0)=10)*(YEAR(Операции!$A$2:$A$1000+0)=$B$3)*Операции!$E$2:$E$1000))</f>
        <v/>
      </c>
      <c r="L30" s="22">
        <f>IF($A30="","",SUMPRODUCT((Операции!$C$2:$C$1000=$A30)*(MONTH(Операции!$A$2:$A$1000+0)=11)*(YEAR(Операции!$A$2:$A$1000+0)=$B$3)*Операции!$E$2:$E$1000))</f>
        <v/>
      </c>
      <c r="M30" s="22">
        <f>IF($A30="","",SUMPRODUCT((Операции!$C$2:$C$1000=$A30)*(MONTH(Операции!$A$2:$A$1000+0)=12)*(YEAR(Операции!$A$2:$A$1000+0)=$B$3)*Операции!$E$2:$E$1000))</f>
        <v/>
      </c>
      <c r="N30" s="23">
        <f>IF($A30="","",SUM(B30:M30))</f>
        <v/>
      </c>
    </row>
    <row r="31">
      <c r="A31">
        <f>IFERROR(INDEX(Справочник!$A$2:$A$40,SMALL(IF(Справочник!$B$2:$B$40="Расход",ROW(Справочник!$B$2:$B$40)-1),14)),"")</f>
        <v/>
      </c>
      <c r="B31" s="22">
        <f>IF($A31="","",SUMPRODUCT((Операции!$C$2:$C$1000=$A31)*(MONTH(Операции!$A$2:$A$1000+0)=1)*(YEAR(Операции!$A$2:$A$1000+0)=$B$3)*Операции!$E$2:$E$1000))</f>
        <v/>
      </c>
      <c r="C31" s="22">
        <f>IF($A31="","",SUMPRODUCT((Операции!$C$2:$C$1000=$A31)*(MONTH(Операции!$A$2:$A$1000+0)=2)*(YEAR(Операции!$A$2:$A$1000+0)=$B$3)*Операции!$E$2:$E$1000))</f>
        <v/>
      </c>
      <c r="D31" s="22">
        <f>IF($A31="","",SUMPRODUCT((Операции!$C$2:$C$1000=$A31)*(MONTH(Операции!$A$2:$A$1000+0)=3)*(YEAR(Операции!$A$2:$A$1000+0)=$B$3)*Операции!$E$2:$E$1000))</f>
        <v/>
      </c>
      <c r="E31" s="22">
        <f>IF($A31="","",SUMPRODUCT((Операции!$C$2:$C$1000=$A31)*(MONTH(Операции!$A$2:$A$1000+0)=4)*(YEAR(Операции!$A$2:$A$1000+0)=$B$3)*Операции!$E$2:$E$1000))</f>
        <v/>
      </c>
      <c r="F31" s="22">
        <f>IF($A31="","",SUMPRODUCT((Операции!$C$2:$C$1000=$A31)*(MONTH(Операции!$A$2:$A$1000+0)=5)*(YEAR(Операции!$A$2:$A$1000+0)=$B$3)*Операции!$E$2:$E$1000))</f>
        <v/>
      </c>
      <c r="G31" s="22">
        <f>IF($A31="","",SUMPRODUCT((Операции!$C$2:$C$1000=$A31)*(MONTH(Операции!$A$2:$A$1000+0)=6)*(YEAR(Операции!$A$2:$A$1000+0)=$B$3)*Операции!$E$2:$E$1000))</f>
        <v/>
      </c>
      <c r="H31" s="22">
        <f>IF($A31="","",SUMPRODUCT((Операции!$C$2:$C$1000=$A31)*(MONTH(Операции!$A$2:$A$1000+0)=7)*(YEAR(Операции!$A$2:$A$1000+0)=$B$3)*Операции!$E$2:$E$1000))</f>
        <v/>
      </c>
      <c r="I31" s="22">
        <f>IF($A31="","",SUMPRODUCT((Операции!$C$2:$C$1000=$A31)*(MONTH(Операции!$A$2:$A$1000+0)=8)*(YEAR(Операции!$A$2:$A$1000+0)=$B$3)*Операции!$E$2:$E$1000))</f>
        <v/>
      </c>
      <c r="J31" s="22">
        <f>IF($A31="","",SUMPRODUCT((Операции!$C$2:$C$1000=$A31)*(MONTH(Операции!$A$2:$A$1000+0)=9)*(YEAR(Операции!$A$2:$A$1000+0)=$B$3)*Операции!$E$2:$E$1000))</f>
        <v/>
      </c>
      <c r="K31" s="22">
        <f>IF($A31="","",SUMPRODUCT((Операции!$C$2:$C$1000=$A31)*(MONTH(Операции!$A$2:$A$1000+0)=10)*(YEAR(Операции!$A$2:$A$1000+0)=$B$3)*Операции!$E$2:$E$1000))</f>
        <v/>
      </c>
      <c r="L31" s="22">
        <f>IF($A31="","",SUMPRODUCT((Операции!$C$2:$C$1000=$A31)*(MONTH(Операции!$A$2:$A$1000+0)=11)*(YEAR(Операции!$A$2:$A$1000+0)=$B$3)*Операции!$E$2:$E$1000))</f>
        <v/>
      </c>
      <c r="M31" s="22">
        <f>IF($A31="","",SUMPRODUCT((Операции!$C$2:$C$1000=$A31)*(MONTH(Операции!$A$2:$A$1000+0)=12)*(YEAR(Операции!$A$2:$A$1000+0)=$B$3)*Операции!$E$2:$E$1000))</f>
        <v/>
      </c>
      <c r="N31" s="23">
        <f>IF($A31="","",SUM(B31:M31))</f>
        <v/>
      </c>
    </row>
    <row r="32">
      <c r="A32" s="17" t="inlineStr">
        <is>
          <t>Итого расходы</t>
        </is>
      </c>
      <c r="B32" s="26">
        <f>SUMPRODUCT((Операции!$B$2:$B$1000="Расход")*(MONTH(Операции!$A$2:$A$1000+0)=1)*(YEAR(Операции!$A$2:$A$1000+0)=$B$3)*Операции!$E$2:$E$1000)</f>
        <v/>
      </c>
      <c r="C32" s="26">
        <f>SUMPRODUCT((Операции!$B$2:$B$1000="Расход")*(MONTH(Операции!$A$2:$A$1000+0)=2)*(YEAR(Операции!$A$2:$A$1000+0)=$B$3)*Операции!$E$2:$E$1000)</f>
        <v/>
      </c>
      <c r="D32" s="26">
        <f>SUMPRODUCT((Операции!$B$2:$B$1000="Расход")*(MONTH(Операции!$A$2:$A$1000+0)=3)*(YEAR(Операции!$A$2:$A$1000+0)=$B$3)*Операции!$E$2:$E$1000)</f>
        <v/>
      </c>
      <c r="E32" s="26">
        <f>SUMPRODUCT((Операции!$B$2:$B$1000="Расход")*(MONTH(Операции!$A$2:$A$1000+0)=4)*(YEAR(Операции!$A$2:$A$1000+0)=$B$3)*Операции!$E$2:$E$1000)</f>
        <v/>
      </c>
      <c r="F32" s="26">
        <f>SUMPRODUCT((Операции!$B$2:$B$1000="Расход")*(MONTH(Операции!$A$2:$A$1000+0)=5)*(YEAR(Операции!$A$2:$A$1000+0)=$B$3)*Операции!$E$2:$E$1000)</f>
        <v/>
      </c>
      <c r="G32" s="26">
        <f>SUMPRODUCT((Операции!$B$2:$B$1000="Расход")*(MONTH(Операции!$A$2:$A$1000+0)=6)*(YEAR(Операции!$A$2:$A$1000+0)=$B$3)*Операции!$E$2:$E$1000)</f>
        <v/>
      </c>
      <c r="H32" s="26">
        <f>SUMPRODUCT((Операции!$B$2:$B$1000="Расход")*(MONTH(Операции!$A$2:$A$1000+0)=7)*(YEAR(Операции!$A$2:$A$1000+0)=$B$3)*Операции!$E$2:$E$1000)</f>
        <v/>
      </c>
      <c r="I32" s="26">
        <f>SUMPRODUCT((Операции!$B$2:$B$1000="Расход")*(MONTH(Операции!$A$2:$A$1000+0)=8)*(YEAR(Операции!$A$2:$A$1000+0)=$B$3)*Операции!$E$2:$E$1000)</f>
        <v/>
      </c>
      <c r="J32" s="26">
        <f>SUMPRODUCT((Операции!$B$2:$B$1000="Расход")*(MONTH(Операции!$A$2:$A$1000+0)=9)*(YEAR(Операции!$A$2:$A$1000+0)=$B$3)*Операции!$E$2:$E$1000)</f>
        <v/>
      </c>
      <c r="K32" s="26">
        <f>SUMPRODUCT((Операции!$B$2:$B$1000="Расход")*(MONTH(Операции!$A$2:$A$1000+0)=10)*(YEAR(Операции!$A$2:$A$1000+0)=$B$3)*Операции!$E$2:$E$1000)</f>
        <v/>
      </c>
      <c r="L32" s="26">
        <f>SUMPRODUCT((Операции!$B$2:$B$1000="Расход")*(MONTH(Операции!$A$2:$A$1000+0)=11)*(YEAR(Операции!$A$2:$A$1000+0)=$B$3)*Операции!$E$2:$E$1000)</f>
        <v/>
      </c>
      <c r="M32" s="26">
        <f>SUMPRODUCT((Операции!$B$2:$B$1000="Расход")*(MONTH(Операции!$A$2:$A$1000+0)=12)*(YEAR(Операции!$A$2:$A$1000+0)=$B$3)*Операции!$E$2:$E$1000)</f>
        <v/>
      </c>
      <c r="N32" s="26">
        <f>SUM(B32:M32)</f>
        <v/>
      </c>
    </row>
    <row r="34">
      <c r="A34" s="27" t="inlineStr">
        <is>
          <t>Денежный поток за месяц</t>
        </is>
      </c>
      <c r="B34" s="28">
        <f>B15-B32</f>
        <v/>
      </c>
      <c r="C34" s="28">
        <f>C15-C32</f>
        <v/>
      </c>
      <c r="D34" s="28">
        <f>D15-D32</f>
        <v/>
      </c>
      <c r="E34" s="28">
        <f>E15-E32</f>
        <v/>
      </c>
      <c r="F34" s="28">
        <f>F15-F32</f>
        <v/>
      </c>
      <c r="G34" s="28">
        <f>G15-G32</f>
        <v/>
      </c>
      <c r="H34" s="28">
        <f>H15-H32</f>
        <v/>
      </c>
      <c r="I34" s="28">
        <f>I15-I32</f>
        <v/>
      </c>
      <c r="J34" s="28">
        <f>J15-J32</f>
        <v/>
      </c>
      <c r="K34" s="28">
        <f>K15-K32</f>
        <v/>
      </c>
      <c r="L34" s="28">
        <f>L15-L32</f>
        <v/>
      </c>
      <c r="M34" s="28">
        <f>M15-M32</f>
        <v/>
      </c>
      <c r="N34" s="28">
        <f>N15-N32</f>
        <v/>
      </c>
    </row>
    <row r="35">
      <c r="A35" s="5" t="inlineStr">
        <is>
          <t>Остаток нарастающим итогом</t>
        </is>
      </c>
      <c r="B35" s="29">
        <f>B34</f>
        <v/>
      </c>
      <c r="C35" s="29">
        <f>B35+C34</f>
        <v/>
      </c>
      <c r="D35" s="29">
        <f>C35+D34</f>
        <v/>
      </c>
      <c r="E35" s="29">
        <f>D35+E34</f>
        <v/>
      </c>
      <c r="F35" s="29">
        <f>E35+F34</f>
        <v/>
      </c>
      <c r="G35" s="29">
        <f>F35+G34</f>
        <v/>
      </c>
      <c r="H35" s="29">
        <f>G35+H34</f>
        <v/>
      </c>
      <c r="I35" s="29">
        <f>H35+I34</f>
        <v/>
      </c>
      <c r="J35" s="29">
        <f>I35+J34</f>
        <v/>
      </c>
      <c r="K35" s="29">
        <f>J35+K34</f>
        <v/>
      </c>
      <c r="L35" s="29">
        <f>K35+L34</f>
        <v/>
      </c>
      <c r="M35" s="29">
        <f>L35+M34</f>
        <v/>
      </c>
    </row>
    <row r="37">
      <c r="A37" s="10" t="inlineStr">
        <is>
          <t>Отрицательный остаток в каком-то месяце = будущий кассовый разрыв. Его видно заранее, и это главная польза ДДС.</t>
        </is>
      </c>
    </row>
    <row r="39">
      <c r="A39" s="30" t="inlineStr">
        <is>
          <t>Устали вносить руками? FinKeeper делает это из Telegram за 30 секунд: https://finkeeper.biz/r/shablon-dds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2026-07-09T03:18:57Z</dcterms:created>
  <dcterms:modified xmlns:dcterms="http://purl.org/dc/terms/" xmlns:xsi="http://www.w3.org/2001/XMLSchema-instance" xsi:type="dcterms:W3CDTF">2026-07-09T03:18:57Z</dcterms:modified>
</cp:coreProperties>
</file>